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drawings/drawing2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6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7.xml" ContentType="application/vnd.openxmlformats-officedocument.drawing+xml"/>
  <Override PartName="/xl/charts/chart35.xml" ContentType="application/vnd.openxmlformats-officedocument.drawingml.chart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drawings/drawing29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PRODUKTE\Mittelstandsumfrage\Gem. Mittelstandsbericht Frühjahr 2020\"/>
    </mc:Choice>
  </mc:AlternateContent>
  <bookViews>
    <workbookView xWindow="-12" yWindow="-12" windowWidth="14520" windowHeight="14688" tabRatio="840"/>
  </bookViews>
  <sheets>
    <sheet name="Seite 5 " sheetId="20156" r:id="rId1"/>
    <sheet name="Seite 6r" sheetId="20158" r:id="rId2"/>
    <sheet name="Seite 6l bis 7" sheetId="20157" r:id="rId3"/>
    <sheet name="Seite 9l" sheetId="20159" r:id="rId4"/>
    <sheet name="Seite 9r " sheetId="20160" r:id="rId5"/>
    <sheet name="S. 10 oben China Lieferketten" sheetId="20155" r:id="rId6"/>
    <sheet name="Seite 10 unten links" sheetId="20163" r:id="rId7"/>
    <sheet name="Seite 10 unten rechts" sheetId="20161" r:id="rId8"/>
    <sheet name="Seite 11l" sheetId="19974" r:id="rId9"/>
    <sheet name="Seite 11 rechts" sheetId="20162" r:id="rId10"/>
    <sheet name="Seite 12l" sheetId="20165" r:id="rId11"/>
    <sheet name="Seite 12 rechts" sheetId="20164" r:id="rId12"/>
    <sheet name="S. 13 oben Auslandsengagement" sheetId="20078" r:id="rId13"/>
    <sheet name="S. 13 unten Zielregionen" sheetId="20138" r:id="rId14"/>
    <sheet name="S. 14 EU Zielregion" sheetId="20139" r:id="rId15"/>
    <sheet name="S. 15 Aktuelle Problemfelder" sheetId="20079" r:id="rId16"/>
    <sheet name="S. 16 Hausbank Zufriedenheit" sheetId="20085" r:id="rId17"/>
    <sheet name="S. 17 oben Finanzierungsbedarf" sheetId="20166" r:id="rId18"/>
    <sheet name="S. 17 unten Klimapaket" sheetId="20141" r:id="rId19"/>
    <sheet name="S. 18 Klimapaket" sheetId="20150" r:id="rId20"/>
    <sheet name="S. 19l Nachfolge" sheetId="20151" r:id="rId21"/>
    <sheet name="S. 19r Nachfolge 2" sheetId="20152" r:id="rId22"/>
    <sheet name="S. 20 oben Nachfolge" sheetId="20153" r:id="rId23"/>
    <sheet name="S. 20 unten Nachfolge" sheetId="20154" r:id="rId24"/>
    <sheet name="S. 21_22 VR Bilanzanalyse" sheetId="20111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" localSheetId="6" hidden="1">[1]IN6_USA!$E$25:$L$25</definedName>
    <definedName name="__123Graph_X" hidden="1">[2]IN6_USA!$E$25:$L$25</definedName>
    <definedName name="__C">'[3]2.2.3'!$B:$C</definedName>
    <definedName name="__Regression_Int" hidden="1">1</definedName>
    <definedName name="_1.6.1" localSheetId="5">#REF!</definedName>
    <definedName name="_1.6.1" localSheetId="14">#REF!</definedName>
    <definedName name="_1.6.1" localSheetId="17">#REF!</definedName>
    <definedName name="_1.6.1" localSheetId="18">#REF!</definedName>
    <definedName name="_1.6.1" localSheetId="19">#REF!</definedName>
    <definedName name="_1.6.1" localSheetId="21">#REF!</definedName>
    <definedName name="_1.6.1" localSheetId="6">#REF!</definedName>
    <definedName name="_1.6.1" localSheetId="9">#REF!</definedName>
    <definedName name="_1.6.1" localSheetId="4">#REF!</definedName>
    <definedName name="_1.6.1">#REF!</definedName>
    <definedName name="_1__123Graph_ADIAGRAMM_2" localSheetId="5" hidden="1">[1]IN5_EWU!#REF!</definedName>
    <definedName name="_1__123Graph_ADIAGRAMM_2" localSheetId="17" hidden="1">[1]IN5_EWU!#REF!</definedName>
    <definedName name="_1__123Graph_ADIAGRAMM_2" localSheetId="19" hidden="1">[1]IN5_EWU!#REF!</definedName>
    <definedName name="_1__123Graph_ADIAGRAMM_2" localSheetId="6" hidden="1">[1]IN5_EWU!#REF!</definedName>
    <definedName name="_1__123Graph_ADIAGRAMM_2" localSheetId="9" hidden="1">[1]IN5_EWU!#REF!</definedName>
    <definedName name="_1__123Graph_ADIAGRAMM_2" hidden="1">[1]IN5_EWU!#REF!</definedName>
    <definedName name="_2__123Graph_BDIAGRAMM_2" localSheetId="5" hidden="1">[1]IN5_EWU!#REF!</definedName>
    <definedName name="_2__123Graph_BDIAGRAMM_2" localSheetId="19" hidden="1">[1]IN5_EWU!#REF!</definedName>
    <definedName name="_2__123Graph_BDIAGRAMM_2" localSheetId="6" hidden="1">[1]IN5_EWU!#REF!</definedName>
    <definedName name="_2__123Graph_BDIAGRAMM_2" localSheetId="9" hidden="1">[1]IN5_EWU!#REF!</definedName>
    <definedName name="_2__123Graph_BDIAGRAMM_2" hidden="1">[1]IN5_EWU!#REF!</definedName>
    <definedName name="_C">'[3]2.2.3'!$B:$C</definedName>
    <definedName name="a" localSheetId="5">#REF!</definedName>
    <definedName name="a" localSheetId="14">#REF!</definedName>
    <definedName name="a" localSheetId="17">#REF!</definedName>
    <definedName name="a" localSheetId="18">#REF!</definedName>
    <definedName name="a" localSheetId="19">#REF!</definedName>
    <definedName name="a" localSheetId="21">#REF!</definedName>
    <definedName name="a" localSheetId="6">#REF!</definedName>
    <definedName name="a" localSheetId="9">#REF!</definedName>
    <definedName name="a" localSheetId="4">#REF!</definedName>
    <definedName name="a">#REF!</definedName>
    <definedName name="a183a83" localSheetId="5">'[3]1.2.3'!#REF!</definedName>
    <definedName name="a183a83" localSheetId="14">'[3]1.2.3'!#REF!</definedName>
    <definedName name="a183a83" localSheetId="18">'[3]1.2.3'!#REF!</definedName>
    <definedName name="a183a83" localSheetId="19">'[3]1.2.3'!#REF!</definedName>
    <definedName name="a183a83" localSheetId="21">'[3]1.2.3'!#REF!</definedName>
    <definedName name="a183a83" localSheetId="6">'[3]1.2.3'!#REF!</definedName>
    <definedName name="a183a83" localSheetId="9">'[3]1.2.3'!#REF!</definedName>
    <definedName name="a183a83" localSheetId="4">'[3]1.2.3'!#REF!</definedName>
    <definedName name="a183a83">'[3]1.2.3'!#REF!</definedName>
    <definedName name="aa" localSheetId="5">#REF!</definedName>
    <definedName name="aa" localSheetId="14">#REF!</definedName>
    <definedName name="aa" localSheetId="17">#REF!</definedName>
    <definedName name="aa" localSheetId="18">#REF!</definedName>
    <definedName name="aa" localSheetId="19">#REF!</definedName>
    <definedName name="aa" localSheetId="21">#REF!</definedName>
    <definedName name="aa" localSheetId="6">#REF!</definedName>
    <definedName name="aa" localSheetId="9">#REF!</definedName>
    <definedName name="aa" localSheetId="4">#REF!</definedName>
    <definedName name="aa">#REF!</definedName>
    <definedName name="Chart">#REF!</definedName>
    <definedName name="ClassLetter">#REF!</definedName>
    <definedName name="ClassNumber">#REF!</definedName>
    <definedName name="ClassValue">#REF!</definedName>
    <definedName name="CountryCode">#REF!</definedName>
    <definedName name="CountryName">#REF!</definedName>
    <definedName name="CountryNameShort">#REF!</definedName>
    <definedName name="CurrentYear">#REF!</definedName>
    <definedName name="DatabaseForecast">#REF!</definedName>
    <definedName name="DatabaseHistorical">#REF!</definedName>
    <definedName name="_xlnm.Print_Area" localSheetId="5">'S. 10 oben China Lieferketten'!$B$27:$J$46</definedName>
    <definedName name="_xlnm.Print_Area" localSheetId="12">'S. 13 oben Auslandsengagement'!$B$57:$J$76</definedName>
    <definedName name="_xlnm.Print_Area" localSheetId="13">'S. 13 unten Zielregionen'!$B$18:$J$38</definedName>
    <definedName name="_xlnm.Print_Area" localSheetId="3">'Seite 9l'!$F$26:$N$42</definedName>
    <definedName name="_xlnm.Print_Area">[4]Auswert!#REF!</definedName>
    <definedName name="_xlnm.Print_Titles">#N/A</definedName>
    <definedName name="FeriTable_RSM">#REF!</definedName>
    <definedName name="FeriTable1" localSheetId="5">'[5]Seite 11'!#REF!</definedName>
    <definedName name="FeriTable1" localSheetId="13">'[5]Seite 11'!#REF!</definedName>
    <definedName name="FeriTable1" localSheetId="14">'[5]Seite 11'!#REF!</definedName>
    <definedName name="FeriTable1" localSheetId="18">'[5]Seite 11'!#REF!</definedName>
    <definedName name="FeriTable1" localSheetId="19">'[5]Seite 11'!#REF!</definedName>
    <definedName name="FeriTable1" localSheetId="20">'[5]Seite 11'!#REF!</definedName>
    <definedName name="FeriTable1" localSheetId="21">'[5]Seite 11'!#REF!</definedName>
    <definedName name="FeriTable1" localSheetId="22">'[5]Seite 11'!#REF!</definedName>
    <definedName name="FeriTable1" localSheetId="23">'[5]Seite 11'!#REF!</definedName>
    <definedName name="FeriTable1" localSheetId="6">'[6]Seite 12'!#REF!</definedName>
    <definedName name="FeriTable1" localSheetId="9">'[5]Seite 11'!#REF!</definedName>
    <definedName name="FeriTable1" localSheetId="11">'Seite 12 rechts'!#REF!</definedName>
    <definedName name="FeriTable1" localSheetId="1">'Seite 6r'!$K$1:$M$296</definedName>
    <definedName name="FeriTable1" localSheetId="4">'[5]Seite 11'!#REF!</definedName>
    <definedName name="FeriTable1">'[5]Seite 11'!#REF!</definedName>
    <definedName name="FeriTable10">[7]Feri!$AA$1:$AL$2</definedName>
    <definedName name="FeriTable11">[7]Auslandsorders!$A$1:$F$81</definedName>
    <definedName name="FeriTable12">[7]Auslandsorders!$Q$1:$W$14</definedName>
    <definedName name="FeriTable13" localSheetId="5">#REF!</definedName>
    <definedName name="FeriTable13" localSheetId="17">#REF!</definedName>
    <definedName name="FeriTable13" localSheetId="19">#REF!</definedName>
    <definedName name="FeriTable13" localSheetId="6">#REF!</definedName>
    <definedName name="FeriTable13" localSheetId="9">#REF!</definedName>
    <definedName name="FeriTable13">#REF!</definedName>
    <definedName name="FeriTable14" localSheetId="5">#REF!</definedName>
    <definedName name="FeriTable14" localSheetId="17">#REF!</definedName>
    <definedName name="FeriTable14" localSheetId="19">#REF!</definedName>
    <definedName name="FeriTable14" localSheetId="6">#REF!</definedName>
    <definedName name="FeriTable14" localSheetId="9">#REF!</definedName>
    <definedName name="FeriTable14">#REF!</definedName>
    <definedName name="FeriTable15" localSheetId="5">#REF!</definedName>
    <definedName name="FeriTable15" localSheetId="17">#REF!</definedName>
    <definedName name="FeriTable15" localSheetId="19">#REF!</definedName>
    <definedName name="FeriTable15" localSheetId="6">#REF!</definedName>
    <definedName name="FeriTable15" localSheetId="9">#REF!</definedName>
    <definedName name="FeriTable15">#REF!</definedName>
    <definedName name="FeriTable2" localSheetId="11">'Seite 12 rechts'!#REF!</definedName>
    <definedName name="FeriTable2">'[8]FERI q'!$A$1:$D$79</definedName>
    <definedName name="FeriTable3">[9]Tabelle1!$BA$1:$BJ$219</definedName>
    <definedName name="FeriTable4">[9]Auftragseingänge!$AK$1:$AW$231</definedName>
    <definedName name="FeriTable5">[7]Kredithürde!$AA$1:$AC$387</definedName>
    <definedName name="FeriTable6">[7]Insolvenzquoten!$AA$1:$AI$423</definedName>
    <definedName name="FeriTable7">[7]Kapazitätsauslastung!$A$1:$E$91</definedName>
    <definedName name="FeriTable8">[7]Kapazitätsauslastung!$AB$1:$DL$3</definedName>
    <definedName name="FeriTable9">[7]Insolvenzquoten!$AK$1:$AN$37</definedName>
    <definedName name="ins" localSheetId="5">#REF!</definedName>
    <definedName name="ins" localSheetId="17">#REF!</definedName>
    <definedName name="ins" localSheetId="19">#REF!</definedName>
    <definedName name="ins" localSheetId="6">#REF!</definedName>
    <definedName name="ins" localSheetId="9">#REF!</definedName>
    <definedName name="ins">#REF!</definedName>
    <definedName name="ItemBankCode">#REF!</definedName>
    <definedName name="ItemDeuFull">#REF!</definedName>
    <definedName name="ItemDeuGraphic">#REF!</definedName>
    <definedName name="ItemDeuShort">#REF!</definedName>
    <definedName name="ItemFreeCode">#REF!</definedName>
    <definedName name="ItemNotDeuFull">#REF!</definedName>
    <definedName name="ItemNotDeuGraphic">#REF!</definedName>
    <definedName name="ItemNotDeuShort">#REF!</definedName>
    <definedName name="Itemnr">#REF!</definedName>
    <definedName name="ItemObergruppe">#REF!</definedName>
    <definedName name="ItemObergruppeTitle">#REF!</definedName>
    <definedName name="ItemTitle">#REF!</definedName>
    <definedName name="KuK_Tab_CH_ENGLISH" localSheetId="6">[1]OUT9!$B$436:$G$459</definedName>
    <definedName name="KuK_Tab_CH_ENGLISH">[2]OUT9!$B$436:$G$459</definedName>
    <definedName name="KuK_Tab_CH_GERMAN" localSheetId="6">[1]OUT9!$B$154:$G$177</definedName>
    <definedName name="KuK_Tab_CH_GERMAN">[2]OUT9!$B$154:$G$177</definedName>
    <definedName name="KuK_Tab_China_ENGLISH" localSheetId="6">[1]OUT9!$B$553:$G$564</definedName>
    <definedName name="KuK_Tab_China_ENGLISH">[2]OUT9!$B$553:$G$564</definedName>
    <definedName name="KuK_Tab_China_GERMAN" localSheetId="6">[1]OUT9!$B$271:$G$282</definedName>
    <definedName name="KuK_Tab_China_GERMAN">[2]OUT9!$B$271:$G$282</definedName>
    <definedName name="KuK_Tab_D_ENGLISH" localSheetId="6">[1]OUT9!$B$286:$G$309</definedName>
    <definedName name="KuK_Tab_D_ENGLISH">[2]OUT9!$B$286:$G$309</definedName>
    <definedName name="KuK_Tab_D_GERMAN" localSheetId="6">[1]OUT9!$B$4:$G$27</definedName>
    <definedName name="KuK_Tab_D_GERMAN">[2]OUT9!$B$4:$G$27</definedName>
    <definedName name="KuK_Tab_E_ENGLISH" localSheetId="6">[1]OUT9!$B$376:$G$399</definedName>
    <definedName name="KuK_Tab_E_ENGLISH">[2]OUT9!$B$376:$G$399</definedName>
    <definedName name="KuK_Tab_E_GERMAN" localSheetId="6">[1]OUT9!$B$94:$G$117</definedName>
    <definedName name="KuK_Tab_E_GERMAN">[2]OUT9!$B$94:$G$117</definedName>
    <definedName name="KuK_Tab_EWU_ENGLISH" localSheetId="6">[1]OUT3!$B$45:$G$82</definedName>
    <definedName name="KuK_Tab_EWU_ENGLISH">[2]OUT3!$B$45:$G$82</definedName>
    <definedName name="KuK_Tab_EWU_GERMAN" localSheetId="6">[1]OUT3!$B$3:$G$40</definedName>
    <definedName name="KuK_Tab_EWU_GERMAN">[2]OUT3!$B$3:$G$40</definedName>
    <definedName name="KuK_Tab_F_ENGLISH" localSheetId="6">[1]OUT9!$B$316:$G$339</definedName>
    <definedName name="KuK_Tab_F_ENGLISH">[2]OUT9!$B$316:$G$339</definedName>
    <definedName name="KuK_Tab_F_GERMAN" localSheetId="6">[1]OUT9!$B$34:$G$57</definedName>
    <definedName name="KuK_Tab_F_GERMAN">[2]OUT9!$B$34:$G$57</definedName>
    <definedName name="KuK_Tab_G3ZinsWechsel_ENGLISH" localSheetId="6">[1]OUT1!$B$55:$H$87</definedName>
    <definedName name="KuK_Tab_G3ZinsWechsel_ENGLISH">[2]OUT1!$B$55:$H$87</definedName>
    <definedName name="KuK_Tab_G3ZinsWechsel_GERMAN" localSheetId="6">[1]OUT1!$B$9:$H$44</definedName>
    <definedName name="KuK_Tab_G3ZinsWechsel_GERMAN">[2]OUT1!$B$9:$H$44</definedName>
    <definedName name="KuK_Tab_GB_ENGLISH" localSheetId="6">[1]OUT9!$B$406:$G$429</definedName>
    <definedName name="KuK_Tab_GB_ENGLISH">[2]OUT9!$B$406:$G$429</definedName>
    <definedName name="KuK_Tab_GB_GERMAN" localSheetId="6">[1]OUT9!$B$124:$G$147</definedName>
    <definedName name="KuK_Tab_GB_GERMAN">[2]OUT9!$B$124:$G$147</definedName>
    <definedName name="KuK_Tab_I_ENGLISH" localSheetId="6">[1]OUT9!$B$346:$G$369</definedName>
    <definedName name="KuK_Tab_I_ENGLISH">[2]OUT9!$B$346:$G$369</definedName>
    <definedName name="KuK_Tab_I_GERMAN" localSheetId="6">[1]OUT9!$B$64:$G$87</definedName>
    <definedName name="KuK_Tab_I_GERMAN">[2]OUT9!$B$64:$G$87</definedName>
    <definedName name="KuK_Tab_J_ENGLISH" localSheetId="6">[1]OUT9!$B$496:$G$519</definedName>
    <definedName name="KuK_Tab_J_ENGLISH">[2]OUT9!$B$496:$G$519</definedName>
    <definedName name="KuK_Tab_J_GERMAN" localSheetId="6">[1]OUT9!$B$214:$G$237</definedName>
    <definedName name="KuK_Tab_J_GERMAN">[2]OUT9!$B$214:$G$237</definedName>
    <definedName name="KuK_Tab_KonjUndInflation_ENGLISH" localSheetId="6">[1]OUT7!$D$65:$S$98</definedName>
    <definedName name="KuK_Tab_KonjUndInflation_ENGLISH">[2]OUT7!$D$65:$S$98</definedName>
    <definedName name="KuK_Tab_KonjUndInflation_GERMAN" localSheetId="6">[1]OUT7!$D$4:$S$37</definedName>
    <definedName name="KuK_Tab_KonjUndInflation_GERMAN">[2]OUT7!$D$4:$S$37</definedName>
    <definedName name="KuK_Tab_NL_ENGLISH" localSheetId="6">[1]OUT9!$B$526:$G$549</definedName>
    <definedName name="KuK_Tab_NL_ENGLISH">[2]OUT9!$B$526:$G$549</definedName>
    <definedName name="KuK_Tab_NL_GERMAN" localSheetId="6">[1]OUT9!$B$244:$G$267</definedName>
    <definedName name="KuK_Tab_NL_GERMAN">[2]OUT9!$B$244:$G$267</definedName>
    <definedName name="KuK_Tab_OelpreisPrognose_ENGLISH">[10]Ölpreis!$B$16:$G$24</definedName>
    <definedName name="KuK_Tab_OelpreisPrognose_GERMAN">[10]Ölpreis!$B$4:$G$12</definedName>
    <definedName name="KuK_Tab_PrognoseLaender_ENGLISH" localSheetId="6">[1]OUT10!$B$79:$J$145</definedName>
    <definedName name="KuK_Tab_PrognoseLaender_ENGLISH">[2]OUT10!$B$79:$J$145</definedName>
    <definedName name="KuK_Tab_PrognoseLaender_GERMAN" localSheetId="6">[1]OUT10!$B$2:$J$68</definedName>
    <definedName name="KuK_Tab_PrognoseLaender_GERMAN">[2]OUT10!$B$2:$J$68</definedName>
    <definedName name="KuK_Tab_USA_ENGLISH" localSheetId="6">[1]OUT9!$B$466:$G$489</definedName>
    <definedName name="KuK_Tab_USA_ENGLISH">[2]OUT9!$B$466:$G$489</definedName>
    <definedName name="KuK_Tab_USA_GERMAN" localSheetId="6">[1]OUT9!$B$184:$G$207</definedName>
    <definedName name="KuK_Tab_USA_GERMAN">[2]OUT9!$B$184:$G$207</definedName>
    <definedName name="KuK_Tab_WachstumWeltweit_ENGLISH" localSheetId="6">[1]OUT2!$B$59:$K$103</definedName>
    <definedName name="KuK_Tab_WachstumWeltweit_ENGLISH">[2]OUT2!$B$59:$K$103</definedName>
    <definedName name="KuK_Tab_WachstumWeltweit_GERMAN" localSheetId="6">[1]OUT2!$B$6:$K$50</definedName>
    <definedName name="KuK_Tab_WachstumWeltweit_GERMAN">[2]OUT2!$B$6:$K$50</definedName>
    <definedName name="KuK_Tab_WechselkursprogWelt_ENGLISH" localSheetId="6">[1]OUT5!$B$39:$I$63</definedName>
    <definedName name="KuK_Tab_WechselkursprogWelt_ENGLISH">[2]OUT5!$B$39:$I$63</definedName>
    <definedName name="KuK_Tab_WechselkursprogWelt_GERMAN" localSheetId="6">[1]OUT5!$B$6:$I$30</definedName>
    <definedName name="KuK_Tab_WechselkursprogWelt_GERMAN">[2]OUT5!$B$6:$I$30</definedName>
    <definedName name="KuK_Tab_ZinsprognoseWeltweit_ENGLISH" localSheetId="6">[1]OUT4!$B$58:$G$97</definedName>
    <definedName name="KuK_Tab_ZinsprognoseWeltweit_ENGLISH">[2]OUT4!$B$58:$G$97</definedName>
    <definedName name="KuK_Tab_ZinsprognoseWeltweit_GERMAN" localSheetId="6">[1]OUT4!$B$6:$G$47</definedName>
    <definedName name="KuK_Tab_ZinsprognoseWeltweit_GERMAN">[2]OUT4!$B$6:$G$47</definedName>
    <definedName name="Note">#REF!</definedName>
    <definedName name="Old">'[5]Seite 11'!#REF!</definedName>
    <definedName name="Parent">#REF!</definedName>
    <definedName name="ParentCountryCode">#REF!</definedName>
    <definedName name="ParentDatabase">#REF!</definedName>
    <definedName name="ProducingInterval">#REF!</definedName>
    <definedName name="Punkte">#REF!</definedName>
    <definedName name="Rat_Gesamt">#REF!</definedName>
    <definedName name="RatValueChange">#REF!</definedName>
    <definedName name="Sheetlist">#REF!</definedName>
    <definedName name="SORT1">#REF!</definedName>
    <definedName name="SORT2">#REF!</definedName>
    <definedName name="staat" localSheetId="5">#REF!</definedName>
    <definedName name="staat" localSheetId="17">#REF!</definedName>
    <definedName name="staat" localSheetId="19">#REF!</definedName>
    <definedName name="staat" localSheetId="6">#REF!</definedName>
    <definedName name="staat" localSheetId="9">#REF!</definedName>
    <definedName name="staat">#REF!</definedName>
    <definedName name="test">'[11]BIP-Vergleich'!$A$1:$S$34</definedName>
    <definedName name="wert">[12]RenditeV!$A$4:$AD$536</definedName>
  </definedNames>
  <calcPr calcId="162913"/>
</workbook>
</file>

<file path=xl/calcChain.xml><?xml version="1.0" encoding="utf-8"?>
<calcChain xmlns="http://schemas.openxmlformats.org/spreadsheetml/2006/main">
  <c r="AF6" i="20166" l="1"/>
  <c r="AF11" i="20166" s="1"/>
  <c r="I87" i="20164" l="1"/>
  <c r="G87" i="20164"/>
  <c r="G86" i="20164"/>
  <c r="I85" i="20164"/>
  <c r="G85" i="20164"/>
  <c r="H85" i="20164" s="1"/>
  <c r="G84" i="20164"/>
  <c r="I83" i="20164"/>
  <c r="G83" i="20164"/>
  <c r="G82" i="20164"/>
  <c r="I81" i="20164"/>
  <c r="G81" i="20164"/>
  <c r="G80" i="20164"/>
  <c r="I79" i="20164"/>
  <c r="G79" i="20164"/>
  <c r="G78" i="20164"/>
  <c r="I77" i="20164"/>
  <c r="G77" i="20164"/>
  <c r="G76" i="20164"/>
  <c r="I75" i="20164"/>
  <c r="G75" i="20164"/>
  <c r="G74" i="20164"/>
  <c r="H75" i="20164" s="1"/>
  <c r="I73" i="20164"/>
  <c r="G73" i="20164"/>
  <c r="G72" i="20164"/>
  <c r="I71" i="20164"/>
  <c r="G71" i="20164"/>
  <c r="G70" i="20164"/>
  <c r="I69" i="20164"/>
  <c r="G69" i="20164"/>
  <c r="G68" i="20164"/>
  <c r="I67" i="20164"/>
  <c r="G67" i="20164"/>
  <c r="G66" i="20164"/>
  <c r="I65" i="20164"/>
  <c r="G65" i="20164"/>
  <c r="G64" i="20164"/>
  <c r="I63" i="20164"/>
  <c r="G63" i="20164"/>
  <c r="G62" i="20164"/>
  <c r="I61" i="20164"/>
  <c r="G61" i="20164"/>
  <c r="G60" i="20164"/>
  <c r="I59" i="20164"/>
  <c r="G59" i="20164"/>
  <c r="G58" i="20164"/>
  <c r="I57" i="20164"/>
  <c r="G57" i="20164"/>
  <c r="G56" i="20164"/>
  <c r="I55" i="20164"/>
  <c r="G55" i="20164"/>
  <c r="G54" i="20164"/>
  <c r="H54" i="20164" s="1"/>
  <c r="I53" i="20164"/>
  <c r="G53" i="20164"/>
  <c r="H53" i="20164" s="1"/>
  <c r="G52" i="20164"/>
  <c r="I51" i="20164"/>
  <c r="G51" i="20164"/>
  <c r="G50" i="20164"/>
  <c r="I49" i="20164"/>
  <c r="G49" i="20164"/>
  <c r="G48" i="20164"/>
  <c r="I47" i="20164"/>
  <c r="G47" i="20164"/>
  <c r="G46" i="20164"/>
  <c r="I45" i="20164"/>
  <c r="G45" i="20164"/>
  <c r="H45" i="20164" s="1"/>
  <c r="G44" i="20164"/>
  <c r="I43" i="20164"/>
  <c r="G43" i="20164"/>
  <c r="H43" i="20164" s="1"/>
  <c r="G42" i="20164"/>
  <c r="I41" i="20164"/>
  <c r="G41" i="20164"/>
  <c r="H61" i="20164" l="1"/>
  <c r="H66" i="20164"/>
  <c r="H82" i="20164"/>
  <c r="H72" i="20164"/>
  <c r="H83" i="20164"/>
  <c r="H65" i="20164"/>
  <c r="H50" i="20164"/>
  <c r="H57" i="20164"/>
  <c r="H73" i="20164"/>
  <c r="H78" i="20164"/>
  <c r="H49" i="20164"/>
  <c r="H64" i="20164"/>
  <c r="H46" i="20164"/>
  <c r="H86" i="20164"/>
  <c r="H62" i="20164"/>
  <c r="H69" i="20164"/>
  <c r="H77" i="20164"/>
  <c r="H59" i="20164"/>
  <c r="H58" i="20164"/>
  <c r="H81" i="20164"/>
  <c r="H48" i="20164"/>
  <c r="H70" i="20164"/>
  <c r="H80" i="20164"/>
  <c r="J87" i="20164"/>
  <c r="H67" i="20164"/>
  <c r="H71" i="20164"/>
  <c r="H74" i="20164"/>
  <c r="H55" i="20164"/>
  <c r="H51" i="20164"/>
  <c r="H56" i="20164"/>
  <c r="J45" i="20164"/>
  <c r="K45" i="20164" s="1"/>
  <c r="J56" i="20164"/>
  <c r="J61" i="20164"/>
  <c r="K61" i="20164" s="1"/>
  <c r="J72" i="20164"/>
  <c r="K72" i="20164" s="1"/>
  <c r="J77" i="20164"/>
  <c r="K77" i="20164" s="1"/>
  <c r="K87" i="20164"/>
  <c r="J46" i="20164"/>
  <c r="K46" i="20164" s="1"/>
  <c r="H47" i="20164"/>
  <c r="J51" i="20164"/>
  <c r="K51" i="20164" s="1"/>
  <c r="H52" i="20164"/>
  <c r="K56" i="20164"/>
  <c r="J62" i="20164"/>
  <c r="K62" i="20164" s="1"/>
  <c r="H63" i="20164"/>
  <c r="J67" i="20164"/>
  <c r="K67" i="20164" s="1"/>
  <c r="H68" i="20164"/>
  <c r="J78" i="20164"/>
  <c r="K78" i="20164" s="1"/>
  <c r="H79" i="20164"/>
  <c r="J83" i="20164"/>
  <c r="K83" i="20164" s="1"/>
  <c r="H84" i="20164"/>
  <c r="J41" i="20164"/>
  <c r="K41" i="20164" s="1"/>
  <c r="H42" i="20164"/>
  <c r="J52" i="20164"/>
  <c r="K52" i="20164" s="1"/>
  <c r="J57" i="20164"/>
  <c r="K57" i="20164" s="1"/>
  <c r="J68" i="20164"/>
  <c r="K68" i="20164" s="1"/>
  <c r="J73" i="20164"/>
  <c r="K73" i="20164" s="1"/>
  <c r="J84" i="20164"/>
  <c r="K84" i="20164" s="1"/>
  <c r="J42" i="20164"/>
  <c r="K42" i="20164" s="1"/>
  <c r="J47" i="20164"/>
  <c r="K47" i="20164" s="1"/>
  <c r="J58" i="20164"/>
  <c r="K58" i="20164" s="1"/>
  <c r="J63" i="20164"/>
  <c r="K63" i="20164" s="1"/>
  <c r="J74" i="20164"/>
  <c r="K74" i="20164" s="1"/>
  <c r="J79" i="20164"/>
  <c r="K79" i="20164" s="1"/>
  <c r="J48" i="20164"/>
  <c r="K48" i="20164" s="1"/>
  <c r="J80" i="20164"/>
  <c r="K80" i="20164" s="1"/>
  <c r="J43" i="20164"/>
  <c r="K43" i="20164" s="1"/>
  <c r="J54" i="20164"/>
  <c r="K54" i="20164" s="1"/>
  <c r="J59" i="20164"/>
  <c r="K59" i="20164" s="1"/>
  <c r="H60" i="20164"/>
  <c r="J70" i="20164"/>
  <c r="K70" i="20164" s="1"/>
  <c r="J75" i="20164"/>
  <c r="K75" i="20164" s="1"/>
  <c r="H76" i="20164"/>
  <c r="J86" i="20164"/>
  <c r="K86" i="20164" s="1"/>
  <c r="H87" i="20164"/>
  <c r="J64" i="20164"/>
  <c r="K64" i="20164" s="1"/>
  <c r="J85" i="20164"/>
  <c r="K85" i="20164" s="1"/>
  <c r="H44" i="20164"/>
  <c r="J49" i="20164"/>
  <c r="K49" i="20164" s="1"/>
  <c r="J60" i="20164"/>
  <c r="K60" i="20164" s="1"/>
  <c r="J65" i="20164"/>
  <c r="K65" i="20164" s="1"/>
  <c r="J76" i="20164"/>
  <c r="K76" i="20164" s="1"/>
  <c r="J81" i="20164"/>
  <c r="K81" i="20164" s="1"/>
  <c r="J53" i="20164"/>
  <c r="K53" i="20164" s="1"/>
  <c r="J69" i="20164"/>
  <c r="K69" i="20164" s="1"/>
  <c r="J44" i="20164"/>
  <c r="K44" i="20164" s="1"/>
  <c r="J50" i="20164"/>
  <c r="K50" i="20164" s="1"/>
  <c r="J55" i="20164"/>
  <c r="K55" i="20164" s="1"/>
  <c r="J66" i="20164"/>
  <c r="K66" i="20164" s="1"/>
  <c r="J71" i="20164"/>
  <c r="K71" i="20164" s="1"/>
  <c r="J82" i="20164"/>
  <c r="K82" i="20164" s="1"/>
  <c r="F71" i="20162" l="1"/>
  <c r="E70" i="20162"/>
  <c r="P71" i="20162"/>
  <c r="O71" i="20162"/>
  <c r="K70" i="20162"/>
  <c r="I71" i="20162"/>
  <c r="H71" i="20162"/>
  <c r="G71" i="20162"/>
  <c r="C70" i="20162"/>
  <c r="P54" i="20162"/>
  <c r="O54" i="20162"/>
  <c r="N54" i="20162"/>
  <c r="M54" i="20162"/>
  <c r="L54" i="20162"/>
  <c r="K54" i="20162"/>
  <c r="J54" i="20162"/>
  <c r="I54" i="20162"/>
  <c r="H54" i="20162"/>
  <c r="G54" i="20162"/>
  <c r="F54" i="20162"/>
  <c r="E54" i="20162"/>
  <c r="D54" i="20162"/>
  <c r="C54" i="20162"/>
  <c r="B54" i="20162"/>
  <c r="P53" i="20162"/>
  <c r="O53" i="20162"/>
  <c r="N53" i="20162"/>
  <c r="M53" i="20162"/>
  <c r="L53" i="20162"/>
  <c r="K53" i="20162"/>
  <c r="J53" i="20162"/>
  <c r="I53" i="20162"/>
  <c r="M57" i="20162"/>
  <c r="E57" i="20162"/>
  <c r="D56" i="20162"/>
  <c r="C55" i="20162"/>
  <c r="N57" i="20162"/>
  <c r="L57" i="20162"/>
  <c r="K40" i="20162"/>
  <c r="J57" i="20162"/>
  <c r="P39" i="20162"/>
  <c r="N55" i="20162"/>
  <c r="K55" i="20162"/>
  <c r="I40" i="20162"/>
  <c r="H39" i="20162"/>
  <c r="O30" i="20162"/>
  <c r="M30" i="20162"/>
  <c r="L20" i="20162"/>
  <c r="K19" i="20162"/>
  <c r="I20" i="20162"/>
  <c r="C19" i="20162"/>
  <c r="K71" i="20161"/>
  <c r="C71" i="20161"/>
  <c r="P54" i="20161"/>
  <c r="O54" i="20161"/>
  <c r="N54" i="20161"/>
  <c r="M54" i="20161"/>
  <c r="L54" i="20161"/>
  <c r="K54" i="20161"/>
  <c r="J54" i="20161"/>
  <c r="I54" i="20161"/>
  <c r="H54" i="20161"/>
  <c r="G54" i="20161"/>
  <c r="F54" i="20161"/>
  <c r="E54" i="20161"/>
  <c r="D54" i="20161"/>
  <c r="C54" i="20161"/>
  <c r="B54" i="20161"/>
  <c r="P53" i="20161"/>
  <c r="O53" i="20161"/>
  <c r="N53" i="20161"/>
  <c r="M53" i="20161"/>
  <c r="L53" i="20161"/>
  <c r="K53" i="20161"/>
  <c r="J53" i="20161"/>
  <c r="I53" i="20161"/>
  <c r="N57" i="20161"/>
  <c r="H57" i="20161"/>
  <c r="P56" i="20161"/>
  <c r="O56" i="20161"/>
  <c r="G56" i="20161"/>
  <c r="G40" i="20161"/>
  <c r="F55" i="20161"/>
  <c r="D29" i="20161"/>
  <c r="K29" i="20161"/>
  <c r="C29" i="20161"/>
  <c r="E20" i="20161"/>
  <c r="D19" i="20161"/>
  <c r="O20" i="20161"/>
  <c r="N19" i="20161"/>
  <c r="G20" i="20161"/>
  <c r="F19" i="20161"/>
  <c r="N39" i="20161" l="1"/>
  <c r="O40" i="20161"/>
  <c r="D19" i="20162"/>
  <c r="G29" i="20162"/>
  <c r="J55" i="20162"/>
  <c r="B19" i="20161"/>
  <c r="J20" i="20161"/>
  <c r="G70" i="20161"/>
  <c r="O70" i="20161"/>
  <c r="E19" i="20162"/>
  <c r="M19" i="20162"/>
  <c r="H30" i="20162"/>
  <c r="P30" i="20162"/>
  <c r="I40" i="20161"/>
  <c r="B55" i="20161"/>
  <c r="J55" i="20161"/>
  <c r="D57" i="20161"/>
  <c r="B29" i="20162"/>
  <c r="J29" i="20162"/>
  <c r="E40" i="20162"/>
  <c r="M40" i="20162"/>
  <c r="J30" i="20161"/>
  <c r="L56" i="20161"/>
  <c r="H20" i="20162"/>
  <c r="P20" i="20162"/>
  <c r="C29" i="20162"/>
  <c r="K29" i="20162"/>
  <c r="G55" i="20161"/>
  <c r="H56" i="20161"/>
  <c r="I57" i="20161"/>
  <c r="D30" i="20162"/>
  <c r="L30" i="20162"/>
  <c r="E29" i="20162"/>
  <c r="N30" i="20162"/>
  <c r="F70" i="20162"/>
  <c r="G19" i="20161"/>
  <c r="H19" i="20161"/>
  <c r="P19" i="20161"/>
  <c r="O19" i="20161"/>
  <c r="I29" i="20161"/>
  <c r="C40" i="20161"/>
  <c r="K40" i="20161"/>
  <c r="D56" i="20161"/>
  <c r="E57" i="20161"/>
  <c r="M57" i="20161"/>
  <c r="H71" i="20161"/>
  <c r="P71" i="20161"/>
  <c r="E30" i="20162"/>
  <c r="C40" i="20162"/>
  <c r="B30" i="20161"/>
  <c r="D55" i="20161"/>
  <c r="L40" i="20161"/>
  <c r="E56" i="20161"/>
  <c r="M56" i="20161"/>
  <c r="F57" i="20161"/>
  <c r="H19" i="20162"/>
  <c r="F30" i="20162"/>
  <c r="D55" i="20162"/>
  <c r="L40" i="20162"/>
  <c r="E56" i="20162"/>
  <c r="M56" i="20162"/>
  <c r="F57" i="20162"/>
  <c r="L29" i="20161"/>
  <c r="L57" i="20161"/>
  <c r="D70" i="20162"/>
  <c r="L70" i="20162"/>
  <c r="P19" i="20162"/>
  <c r="E19" i="20161"/>
  <c r="M19" i="20161"/>
  <c r="E29" i="20161"/>
  <c r="M29" i="20161"/>
  <c r="O55" i="20161"/>
  <c r="N71" i="20161"/>
  <c r="J20" i="20162"/>
  <c r="M29" i="20162"/>
  <c r="G55" i="20162"/>
  <c r="O55" i="20162"/>
  <c r="H56" i="20162"/>
  <c r="I57" i="20162"/>
  <c r="E39" i="20162"/>
  <c r="L56" i="20162"/>
  <c r="E71" i="20162"/>
  <c r="M71" i="20162"/>
  <c r="D29" i="20162"/>
  <c r="M20" i="20161"/>
  <c r="F30" i="20161"/>
  <c r="N30" i="20161"/>
  <c r="H30" i="20161"/>
  <c r="P30" i="20161"/>
  <c r="P55" i="20161"/>
  <c r="C56" i="20161"/>
  <c r="I56" i="20162"/>
  <c r="B57" i="20162"/>
  <c r="N71" i="20162"/>
  <c r="K57" i="20161"/>
  <c r="B39" i="20162"/>
  <c r="L20" i="20161"/>
  <c r="H20" i="20161"/>
  <c r="O29" i="20161"/>
  <c r="N56" i="20161"/>
  <c r="M71" i="20161"/>
  <c r="H29" i="20161"/>
  <c r="P29" i="20161"/>
  <c r="N55" i="20161"/>
  <c r="P57" i="20161"/>
  <c r="E55" i="20161"/>
  <c r="M55" i="20161"/>
  <c r="F56" i="20161"/>
  <c r="K56" i="20161"/>
  <c r="G57" i="20161"/>
  <c r="O57" i="20161"/>
  <c r="F70" i="20161"/>
  <c r="N70" i="20161"/>
  <c r="K19" i="20161"/>
  <c r="D20" i="20161"/>
  <c r="G29" i="20161"/>
  <c r="E71" i="20161"/>
  <c r="P20" i="20161"/>
  <c r="I30" i="20161"/>
  <c r="B29" i="20161"/>
  <c r="J29" i="20161"/>
  <c r="F39" i="20161"/>
  <c r="I71" i="20161"/>
  <c r="E70" i="20161"/>
  <c r="H55" i="20161"/>
  <c r="I56" i="20161"/>
  <c r="B57" i="20161"/>
  <c r="J57" i="20161"/>
  <c r="I70" i="20161"/>
  <c r="M70" i="20161"/>
  <c r="E30" i="20161"/>
  <c r="M30" i="20161"/>
  <c r="I20" i="20161"/>
  <c r="C20" i="20161"/>
  <c r="K20" i="20161"/>
  <c r="L19" i="20161"/>
  <c r="D30" i="20161"/>
  <c r="L30" i="20161"/>
  <c r="B39" i="20161"/>
  <c r="J39" i="20161"/>
  <c r="I55" i="20161"/>
  <c r="B56" i="20161"/>
  <c r="C57" i="20161"/>
  <c r="B70" i="20161"/>
  <c r="J70" i="20161"/>
  <c r="C70" i="20161"/>
  <c r="K70" i="20161"/>
  <c r="F71" i="20161"/>
  <c r="C19" i="20161"/>
  <c r="J56" i="20161"/>
  <c r="D70" i="20161"/>
  <c r="L70" i="20161"/>
  <c r="F19" i="20162"/>
  <c r="J56" i="20162"/>
  <c r="I70" i="20162"/>
  <c r="G20" i="20162"/>
  <c r="O20" i="20162"/>
  <c r="I30" i="20162"/>
  <c r="H29" i="20162"/>
  <c r="B55" i="20162"/>
  <c r="C56" i="20162"/>
  <c r="K39" i="20162"/>
  <c r="D57" i="20162"/>
  <c r="J39" i="20162"/>
  <c r="K57" i="20162"/>
  <c r="B70" i="20162"/>
  <c r="J70" i="20162"/>
  <c r="M70" i="20162"/>
  <c r="I39" i="20162"/>
  <c r="P55" i="20162"/>
  <c r="I19" i="20162"/>
  <c r="G19" i="20162"/>
  <c r="L29" i="20162"/>
  <c r="M39" i="20162"/>
  <c r="E55" i="20162"/>
  <c r="M55" i="20162"/>
  <c r="F56" i="20162"/>
  <c r="G57" i="20162"/>
  <c r="O57" i="20162"/>
  <c r="N70" i="20162"/>
  <c r="B40" i="20162"/>
  <c r="H55" i="20162"/>
  <c r="N19" i="20162"/>
  <c r="B19" i="20162"/>
  <c r="P29" i="20162"/>
  <c r="N56" i="20162"/>
  <c r="C20" i="20162"/>
  <c r="K20" i="20162"/>
  <c r="O19" i="20162"/>
  <c r="F29" i="20162"/>
  <c r="N29" i="20162"/>
  <c r="F55" i="20162"/>
  <c r="G56" i="20162"/>
  <c r="O56" i="20162"/>
  <c r="H57" i="20162"/>
  <c r="P57" i="20162"/>
  <c r="J40" i="20162"/>
  <c r="G70" i="20162"/>
  <c r="O70" i="20162"/>
  <c r="P56" i="20162"/>
  <c r="I55" i="20162"/>
  <c r="B56" i="20162"/>
  <c r="C57" i="20162"/>
  <c r="B20" i="20162"/>
  <c r="G30" i="20162"/>
  <c r="C39" i="20162"/>
  <c r="D40" i="20162"/>
  <c r="J19" i="20162"/>
  <c r="O29" i="20162"/>
  <c r="D39" i="20162"/>
  <c r="L39" i="20162"/>
  <c r="K56" i="20162"/>
  <c r="H70" i="20162"/>
  <c r="P70" i="20162"/>
  <c r="D20" i="20162"/>
  <c r="F40" i="20162"/>
  <c r="N40" i="20162"/>
  <c r="B71" i="20162"/>
  <c r="J71" i="20162"/>
  <c r="L19" i="20162"/>
  <c r="E20" i="20162"/>
  <c r="M20" i="20162"/>
  <c r="I29" i="20162"/>
  <c r="B30" i="20162"/>
  <c r="J30" i="20162"/>
  <c r="F39" i="20162"/>
  <c r="N39" i="20162"/>
  <c r="G40" i="20162"/>
  <c r="O40" i="20162"/>
  <c r="L55" i="20162"/>
  <c r="C71" i="20162"/>
  <c r="K71" i="20162"/>
  <c r="G39" i="20162"/>
  <c r="H40" i="20162"/>
  <c r="D71" i="20162"/>
  <c r="L71" i="20162"/>
  <c r="F20" i="20162"/>
  <c r="N20" i="20162"/>
  <c r="C30" i="20162"/>
  <c r="K30" i="20162"/>
  <c r="O39" i="20162"/>
  <c r="P40" i="20162"/>
  <c r="I19" i="20161"/>
  <c r="N29" i="20161"/>
  <c r="O30" i="20161"/>
  <c r="K39" i="20161"/>
  <c r="J19" i="20161"/>
  <c r="L39" i="20161"/>
  <c r="M40" i="20161"/>
  <c r="H70" i="20161"/>
  <c r="P70" i="20161"/>
  <c r="B20" i="20161"/>
  <c r="F29" i="20161"/>
  <c r="G30" i="20161"/>
  <c r="C39" i="20161"/>
  <c r="D40" i="20161"/>
  <c r="D39" i="20161"/>
  <c r="E40" i="20161"/>
  <c r="E39" i="20161"/>
  <c r="M39" i="20161"/>
  <c r="F40" i="20161"/>
  <c r="N40" i="20161"/>
  <c r="C55" i="20161"/>
  <c r="K55" i="20161"/>
  <c r="B71" i="20161"/>
  <c r="J71" i="20161"/>
  <c r="L55" i="20161"/>
  <c r="F20" i="20161"/>
  <c r="N20" i="20161"/>
  <c r="K30" i="20161"/>
  <c r="O39" i="20161"/>
  <c r="C30" i="20161"/>
  <c r="G39" i="20161"/>
  <c r="H40" i="20161"/>
  <c r="P40" i="20161"/>
  <c r="D71" i="20161"/>
  <c r="L71" i="20161"/>
  <c r="H39" i="20161"/>
  <c r="P39" i="20161"/>
  <c r="I39" i="20161"/>
  <c r="B40" i="20161"/>
  <c r="J40" i="20161"/>
  <c r="G71" i="20161"/>
  <c r="O71" i="20161"/>
  <c r="I60" i="20160" l="1"/>
  <c r="D60" i="20160"/>
  <c r="I59" i="20160"/>
  <c r="D59" i="20160"/>
  <c r="I56" i="20160"/>
  <c r="D56" i="20160"/>
  <c r="I55" i="20160"/>
  <c r="D55" i="20160"/>
  <c r="I52" i="20160"/>
  <c r="D52" i="20160"/>
  <c r="I51" i="20160"/>
  <c r="D51" i="20160"/>
  <c r="I48" i="20160"/>
  <c r="D48" i="20160"/>
  <c r="I47" i="20160"/>
  <c r="D47" i="20160"/>
  <c r="I44" i="20160"/>
  <c r="D44" i="20160"/>
  <c r="I43" i="20160"/>
  <c r="D43" i="20160"/>
  <c r="I40" i="20160"/>
  <c r="D40" i="20160"/>
  <c r="I39" i="20160"/>
  <c r="D39" i="20160"/>
  <c r="I36" i="20160"/>
  <c r="D36" i="20160"/>
  <c r="I35" i="20160"/>
  <c r="D35" i="20160"/>
  <c r="I32" i="20160"/>
  <c r="D32" i="20160"/>
  <c r="I31" i="20160"/>
  <c r="D31" i="20160"/>
  <c r="D24" i="20160"/>
  <c r="D20" i="20160"/>
  <c r="D16" i="20160"/>
  <c r="D12" i="20160"/>
  <c r="D19" i="20160" l="1"/>
  <c r="D15" i="20160"/>
  <c r="D11" i="20160"/>
  <c r="D23" i="20160"/>
  <c r="C297" i="20158" l="1"/>
  <c r="C296" i="20158"/>
  <c r="C295" i="20158"/>
  <c r="C294" i="20158"/>
  <c r="C293" i="20158"/>
  <c r="C292" i="20158"/>
  <c r="C291" i="20158"/>
  <c r="C290" i="20158"/>
  <c r="C289" i="20158"/>
  <c r="C288" i="20158"/>
  <c r="C287" i="20158"/>
  <c r="C286" i="20158"/>
  <c r="C285" i="20158"/>
  <c r="C284" i="20158"/>
  <c r="C283" i="20158"/>
  <c r="C282" i="20158"/>
  <c r="C281" i="20158"/>
  <c r="C280" i="20158"/>
  <c r="C279" i="20158"/>
  <c r="C278" i="20158"/>
  <c r="C277" i="20158"/>
  <c r="C276" i="20158"/>
  <c r="C275" i="20158"/>
  <c r="C274" i="20158"/>
  <c r="C273" i="20158"/>
  <c r="C272" i="20158"/>
  <c r="C271" i="20158"/>
  <c r="C270" i="20158"/>
  <c r="C269" i="20158"/>
  <c r="C268" i="20158"/>
  <c r="C267" i="20158"/>
  <c r="C266" i="20158"/>
  <c r="C265" i="20158"/>
  <c r="C264" i="20158"/>
  <c r="C263" i="20158"/>
  <c r="C262" i="20158"/>
  <c r="C261" i="20158"/>
  <c r="C260" i="20158"/>
  <c r="C259" i="20158"/>
  <c r="C258" i="20158"/>
  <c r="C257" i="20158"/>
  <c r="C256" i="20158"/>
  <c r="C255" i="20158"/>
  <c r="C254" i="20158"/>
  <c r="C253" i="20158"/>
  <c r="C252" i="20158"/>
  <c r="C251" i="20158"/>
  <c r="C250" i="20158"/>
  <c r="C249" i="20158"/>
  <c r="C248" i="20158"/>
  <c r="C247" i="20158"/>
  <c r="C246" i="20158"/>
  <c r="C245" i="20158"/>
  <c r="C244" i="20158"/>
  <c r="C243" i="20158"/>
  <c r="C242" i="20158"/>
  <c r="C241" i="20158"/>
  <c r="C240" i="20158"/>
  <c r="C239" i="20158"/>
  <c r="C238" i="20158"/>
  <c r="C237" i="20158"/>
  <c r="C236" i="20158"/>
  <c r="C235" i="20158"/>
  <c r="C234" i="20158"/>
  <c r="C233" i="20158"/>
  <c r="C232" i="20158"/>
  <c r="C231" i="20158"/>
  <c r="C230" i="20158"/>
  <c r="C229" i="20158"/>
  <c r="C228" i="20158"/>
  <c r="C227" i="20158"/>
  <c r="C226" i="20158"/>
  <c r="C225" i="20158"/>
  <c r="C224" i="20158"/>
  <c r="C223" i="20158"/>
  <c r="C222" i="20158"/>
  <c r="C221" i="20158"/>
  <c r="C220" i="20158"/>
  <c r="C219" i="20158"/>
  <c r="C218" i="20158"/>
  <c r="C217" i="20158"/>
  <c r="C216" i="20158"/>
  <c r="C215" i="20158"/>
  <c r="C214" i="20158"/>
  <c r="C213" i="20158"/>
  <c r="C212" i="20158"/>
  <c r="C211" i="20158"/>
  <c r="C210" i="20158"/>
  <c r="C209" i="20158"/>
  <c r="C208" i="20158"/>
  <c r="C207" i="20158"/>
  <c r="C206" i="20158"/>
  <c r="C205" i="20158"/>
  <c r="C204" i="20158"/>
  <c r="C203" i="20158"/>
  <c r="C202" i="20158"/>
  <c r="C201" i="20158"/>
  <c r="C200" i="20158"/>
  <c r="C199" i="20158"/>
  <c r="C198" i="20158"/>
  <c r="C197" i="20158"/>
  <c r="C196" i="20158"/>
  <c r="C195" i="20158"/>
  <c r="C194" i="20158"/>
  <c r="C193" i="20158"/>
  <c r="C192" i="20158"/>
  <c r="C191" i="20158"/>
  <c r="C190" i="20158"/>
  <c r="C189" i="20158"/>
  <c r="C188" i="20158"/>
  <c r="C187" i="20158"/>
  <c r="C186" i="20158"/>
  <c r="C185" i="20158"/>
  <c r="C184" i="20158"/>
  <c r="C183" i="20158"/>
  <c r="C182" i="20158"/>
  <c r="C181" i="20158"/>
  <c r="C180" i="20158"/>
  <c r="C179" i="20158"/>
  <c r="C178" i="20158"/>
  <c r="C177" i="20158"/>
  <c r="C176" i="20158"/>
  <c r="C175" i="20158"/>
  <c r="C174" i="20158"/>
  <c r="C173" i="20158"/>
  <c r="C172" i="20158"/>
  <c r="C171" i="20158"/>
  <c r="C170" i="20158"/>
  <c r="C169" i="20158"/>
  <c r="C168" i="20158"/>
  <c r="C167" i="20158"/>
  <c r="C166" i="20158"/>
  <c r="C165" i="20158"/>
  <c r="C164" i="20158"/>
  <c r="C163" i="20158"/>
  <c r="C162" i="20158"/>
  <c r="C161" i="20158"/>
  <c r="C160" i="20158"/>
  <c r="C159" i="20158"/>
  <c r="C158" i="20158"/>
  <c r="C157" i="20158"/>
  <c r="C156" i="20158"/>
  <c r="C155" i="20158"/>
  <c r="C154" i="20158"/>
  <c r="C153" i="20158"/>
  <c r="C152" i="20158"/>
  <c r="C151" i="20158"/>
  <c r="C150" i="20158"/>
  <c r="C149" i="20158"/>
  <c r="C148" i="20158"/>
  <c r="C147" i="20158"/>
  <c r="C146" i="20158"/>
  <c r="C145" i="20158"/>
  <c r="C144" i="20158"/>
  <c r="C143" i="20158"/>
  <c r="C142" i="20158"/>
  <c r="C141" i="20158"/>
  <c r="C140" i="20158"/>
  <c r="C139" i="20158"/>
  <c r="C138" i="20158"/>
  <c r="C137" i="20158"/>
  <c r="C136" i="20158"/>
  <c r="C135" i="20158"/>
  <c r="C134" i="20158"/>
  <c r="C133" i="20158"/>
  <c r="C132" i="20158"/>
  <c r="C131" i="20158"/>
  <c r="C130" i="20158"/>
  <c r="C129" i="20158"/>
  <c r="C128" i="20158"/>
  <c r="C127" i="20158"/>
  <c r="C126" i="20158"/>
  <c r="C125" i="20158"/>
  <c r="C124" i="20158"/>
  <c r="C123" i="20158"/>
  <c r="C122" i="20158"/>
  <c r="C121" i="20158"/>
  <c r="C120" i="20158"/>
  <c r="C119" i="20158"/>
  <c r="C118" i="20158"/>
  <c r="C117" i="20158"/>
  <c r="C116" i="20158"/>
  <c r="C115" i="20158"/>
  <c r="C114" i="20158"/>
  <c r="C113" i="20158"/>
  <c r="B61" i="20157"/>
  <c r="D23" i="20157"/>
  <c r="D24" i="20157" s="1"/>
  <c r="D25" i="20157" s="1"/>
  <c r="D26" i="20157" s="1"/>
  <c r="D27" i="20157" s="1"/>
  <c r="D28" i="20157" s="1"/>
  <c r="D29" i="20157" s="1"/>
  <c r="D30" i="20157" s="1"/>
  <c r="D31" i="20157" s="1"/>
  <c r="D32" i="20157" s="1"/>
  <c r="D33" i="20157" s="1"/>
  <c r="D34" i="20157" s="1"/>
  <c r="D35" i="20157" s="1"/>
  <c r="D36" i="20157" s="1"/>
  <c r="D37" i="20157" s="1"/>
  <c r="D38" i="20157" s="1"/>
  <c r="D39" i="20157" s="1"/>
  <c r="D40" i="20157" s="1"/>
  <c r="D41" i="20157" s="1"/>
  <c r="D42" i="20157" s="1"/>
  <c r="D43" i="20157" s="1"/>
  <c r="D44" i="20157" s="1"/>
  <c r="D45" i="20157" s="1"/>
  <c r="D46" i="20157" s="1"/>
  <c r="D47" i="20157" s="1"/>
  <c r="D48" i="20157" s="1"/>
  <c r="D49" i="20157" s="1"/>
  <c r="D50" i="20157" s="1"/>
  <c r="D51" i="20157" s="1"/>
  <c r="D52" i="20157" s="1"/>
  <c r="D53" i="20157" s="1"/>
  <c r="D54" i="20157" s="1"/>
  <c r="C4" i="20157"/>
  <c r="C5" i="20157" s="1"/>
  <c r="C6" i="20157" s="1"/>
  <c r="C7" i="20157" s="1"/>
  <c r="C8" i="20157" s="1"/>
  <c r="C9" i="20157" s="1"/>
  <c r="C10" i="20157" s="1"/>
  <c r="C11" i="20157" s="1"/>
  <c r="C12" i="20157" s="1"/>
  <c r="C13" i="20157" s="1"/>
  <c r="C14" i="20157" s="1"/>
  <c r="C15" i="20157" s="1"/>
  <c r="C16" i="20157" s="1"/>
  <c r="C17" i="20157" s="1"/>
  <c r="C18" i="20157" s="1"/>
  <c r="C19" i="20157" s="1"/>
  <c r="C20" i="20157" s="1"/>
  <c r="C21" i="20157" s="1"/>
  <c r="C22" i="20157" s="1"/>
  <c r="C23" i="20157" s="1"/>
  <c r="C24" i="20157" s="1"/>
  <c r="C25" i="20157" s="1"/>
  <c r="C26" i="20157" s="1"/>
  <c r="C27" i="20157" s="1"/>
  <c r="C28" i="20157" s="1"/>
  <c r="C29" i="20157" s="1"/>
  <c r="C30" i="20157" s="1"/>
  <c r="C31" i="20157" s="1"/>
  <c r="C32" i="20157" s="1"/>
  <c r="C33" i="20157" s="1"/>
  <c r="C34" i="20157" s="1"/>
  <c r="C35" i="20157" s="1"/>
  <c r="C36" i="20157" s="1"/>
  <c r="C37" i="20157" s="1"/>
  <c r="C38" i="20157" s="1"/>
  <c r="C39" i="20157" s="1"/>
  <c r="C40" i="20157" s="1"/>
  <c r="C41" i="20157" s="1"/>
  <c r="C42" i="20157" s="1"/>
  <c r="C43" i="20157" s="1"/>
  <c r="C44" i="20157" s="1"/>
  <c r="C45" i="20157" s="1"/>
  <c r="C46" i="20157" s="1"/>
  <c r="C47" i="20157" s="1"/>
  <c r="C48" i="20157" s="1"/>
  <c r="C49" i="20157" s="1"/>
  <c r="C50" i="20157" s="1"/>
  <c r="C51" i="20157" s="1"/>
  <c r="C52" i="20157" s="1"/>
  <c r="C53" i="20157" s="1"/>
  <c r="C54" i="20157" s="1"/>
  <c r="U24" i="20156"/>
  <c r="T24" i="20156"/>
  <c r="S24" i="20156"/>
  <c r="R24" i="20156"/>
  <c r="P24" i="20156"/>
  <c r="O24" i="20156"/>
  <c r="N24" i="20156"/>
  <c r="M24" i="20156"/>
  <c r="L24" i="20156"/>
  <c r="K24" i="20156"/>
  <c r="J24" i="20156"/>
  <c r="I24" i="20156"/>
  <c r="G24" i="20156"/>
  <c r="F24" i="20156"/>
  <c r="D24" i="20156"/>
  <c r="U16" i="20156"/>
  <c r="T16" i="20156"/>
  <c r="S16" i="20156"/>
  <c r="R16" i="20156"/>
  <c r="P16" i="20156"/>
  <c r="O16" i="20156"/>
  <c r="N16" i="20156"/>
  <c r="M16" i="20156"/>
  <c r="L16" i="20156"/>
  <c r="K16" i="20156"/>
  <c r="J16" i="20156"/>
  <c r="I16" i="20156"/>
  <c r="G16" i="20156"/>
  <c r="F16" i="20156"/>
  <c r="D16" i="20156"/>
  <c r="U8" i="20156"/>
  <c r="T8" i="20156"/>
  <c r="S8" i="20156"/>
  <c r="R8" i="20156"/>
  <c r="P8" i="20156"/>
  <c r="O8" i="20156"/>
  <c r="N8" i="20156"/>
  <c r="M8" i="20156"/>
  <c r="L8" i="20156"/>
  <c r="K8" i="20156"/>
  <c r="J8" i="20156"/>
  <c r="I8" i="20156"/>
  <c r="G8" i="20156"/>
  <c r="F8" i="20156"/>
  <c r="D8" i="20156"/>
  <c r="J25" i="20151" l="1"/>
  <c r="J24" i="20151"/>
  <c r="J23" i="20151"/>
  <c r="J22" i="20151"/>
  <c r="J21" i="20151"/>
  <c r="P21" i="20152" l="1"/>
  <c r="I19" i="20151"/>
  <c r="J20" i="20151"/>
  <c r="J18" i="20151"/>
  <c r="P46" i="20085"/>
  <c r="O46" i="20085"/>
  <c r="N46" i="20085"/>
  <c r="M46" i="20085"/>
  <c r="K46" i="20085"/>
  <c r="J46" i="20085"/>
  <c r="I46" i="20085"/>
  <c r="H46" i="20085"/>
  <c r="G46" i="20085"/>
  <c r="F46" i="20085"/>
  <c r="E46" i="20085"/>
  <c r="D46" i="20085"/>
  <c r="B46" i="20085"/>
  <c r="P14" i="20152" l="1"/>
  <c r="P12" i="20152"/>
  <c r="P15" i="20152"/>
  <c r="P17" i="20152"/>
  <c r="P16" i="20152"/>
  <c r="P19" i="20152"/>
  <c r="P18" i="20152"/>
  <c r="P22" i="20152"/>
  <c r="P23" i="20152"/>
  <c r="P24" i="20152"/>
  <c r="P25" i="20152"/>
  <c r="P28" i="20152"/>
  <c r="P29" i="20152"/>
  <c r="P30" i="20152"/>
  <c r="P13" i="20152"/>
  <c r="N30" i="20152"/>
  <c r="N29" i="20152"/>
  <c r="N28" i="20152"/>
  <c r="N25" i="20152"/>
  <c r="N22" i="20152"/>
  <c r="N15" i="20152"/>
  <c r="N13" i="20152"/>
  <c r="L21" i="20151"/>
  <c r="L20" i="20151"/>
  <c r="K20" i="20151"/>
  <c r="L18" i="20151"/>
  <c r="L25" i="20151" s="1"/>
  <c r="K18" i="20151"/>
  <c r="K24" i="20151" s="1"/>
  <c r="B9" i="20151"/>
  <c r="B10" i="20151"/>
  <c r="B11" i="20151"/>
  <c r="B12" i="20151"/>
  <c r="B8" i="20151"/>
  <c r="B7" i="20151"/>
  <c r="C8" i="20151"/>
  <c r="C9" i="20151"/>
  <c r="C10" i="20151"/>
  <c r="C11" i="20151"/>
  <c r="C12" i="20151"/>
  <c r="C7" i="20151"/>
  <c r="C5" i="20151"/>
  <c r="B5" i="20151"/>
  <c r="L24" i="20151" l="1"/>
  <c r="K21" i="20151"/>
  <c r="K23" i="20151"/>
  <c r="L23" i="20151"/>
  <c r="K22" i="20151"/>
  <c r="L22" i="20151"/>
  <c r="K25" i="20151"/>
  <c r="P20" i="20150" l="1"/>
  <c r="P21" i="20150"/>
  <c r="P22" i="20150"/>
  <c r="P23" i="20150"/>
  <c r="P24" i="20150"/>
  <c r="P13" i="20150"/>
  <c r="P14" i="20150"/>
  <c r="P15" i="20150"/>
  <c r="P16" i="20150"/>
  <c r="P17" i="20150"/>
  <c r="P18" i="20150"/>
  <c r="P19" i="20150"/>
  <c r="P26" i="20150"/>
  <c r="P12" i="20150"/>
  <c r="D10" i="20138" l="1"/>
  <c r="S29" i="20111" l="1"/>
  <c r="I29" i="20111"/>
  <c r="J29" i="20111"/>
  <c r="K29" i="20111"/>
  <c r="L29" i="20111"/>
  <c r="M29" i="20111"/>
  <c r="N29" i="20111"/>
  <c r="O29" i="20111"/>
  <c r="P29" i="20111"/>
  <c r="Q29" i="20111"/>
  <c r="R29" i="20111"/>
  <c r="B22" i="20085" l="1"/>
  <c r="AF5" i="19974" l="1"/>
  <c r="AF23" i="19974"/>
  <c r="AF39" i="19974"/>
  <c r="AF31" i="19974"/>
  <c r="AF15" i="19974"/>
  <c r="AF29" i="19974"/>
  <c r="AF45" i="19974"/>
  <c r="AF11" i="19974"/>
  <c r="AF19" i="19974"/>
  <c r="AF27" i="19974"/>
  <c r="AF35" i="19974"/>
  <c r="AF43" i="19974"/>
  <c r="AF51" i="19974"/>
  <c r="AF47" i="19974"/>
  <c r="AF7" i="19974"/>
  <c r="AF13" i="19974" l="1"/>
  <c r="AF37" i="19974"/>
  <c r="AF25" i="19974"/>
  <c r="AF33" i="19974"/>
  <c r="AF21" i="19974"/>
  <c r="AF9" i="19974"/>
  <c r="AF41" i="19974"/>
  <c r="AF17" i="19974"/>
  <c r="AF49" i="19974"/>
  <c r="AF8" i="19974"/>
  <c r="AF12" i="19974"/>
  <c r="AF16" i="19974"/>
  <c r="AF20" i="19974"/>
  <c r="AF24" i="19974"/>
  <c r="AF28" i="19974"/>
  <c r="AF32" i="19974"/>
  <c r="AF36" i="19974"/>
  <c r="AF40" i="19974"/>
  <c r="AF44" i="19974"/>
  <c r="AF48" i="19974"/>
  <c r="AF6" i="19974"/>
  <c r="AF10" i="19974"/>
  <c r="AF14" i="19974"/>
  <c r="AF18" i="19974"/>
  <c r="AF22" i="19974"/>
  <c r="AF26" i="19974"/>
  <c r="AF30" i="19974"/>
  <c r="AF34" i="19974"/>
  <c r="AF38" i="19974"/>
  <c r="AF42" i="19974"/>
  <c r="AF46" i="19974"/>
  <c r="AF50" i="19974"/>
  <c r="M42" i="20085" l="1"/>
  <c r="F9" i="20138" l="1"/>
  <c r="E9" i="20138"/>
  <c r="D9" i="20138"/>
  <c r="D8" i="20138" l="1"/>
  <c r="R4" i="20079" l="1"/>
  <c r="R5" i="20079"/>
  <c r="R6" i="20079"/>
  <c r="R8" i="20079"/>
  <c r="R9" i="20079"/>
  <c r="R7" i="20079"/>
  <c r="R10" i="20079"/>
  <c r="R11" i="20079"/>
  <c r="R12" i="20079"/>
  <c r="R13" i="20079"/>
  <c r="R3" i="20079"/>
  <c r="S3" i="20079"/>
  <c r="S4" i="20079"/>
  <c r="S5" i="20079"/>
  <c r="S6" i="20079"/>
  <c r="S8" i="20079"/>
  <c r="S9" i="20079"/>
  <c r="S7" i="20079"/>
  <c r="S10" i="20079"/>
  <c r="S11" i="20079"/>
  <c r="S12" i="20079"/>
  <c r="S13" i="20079"/>
  <c r="T3" i="20079" l="1"/>
  <c r="U3" i="20079"/>
  <c r="V3" i="20079"/>
  <c r="W3" i="20079"/>
  <c r="X3" i="20079"/>
  <c r="Y3" i="20079"/>
  <c r="T4" i="20079"/>
  <c r="U4" i="20079"/>
  <c r="V4" i="20079"/>
  <c r="W4" i="20079"/>
  <c r="X4" i="20079"/>
  <c r="Y4" i="20079"/>
  <c r="T5" i="20079"/>
  <c r="U5" i="20079"/>
  <c r="V5" i="20079"/>
  <c r="W5" i="20079"/>
  <c r="X5" i="20079"/>
  <c r="Y5" i="20079"/>
  <c r="T6" i="20079"/>
  <c r="U6" i="20079"/>
  <c r="V6" i="20079"/>
  <c r="W6" i="20079"/>
  <c r="X6" i="20079"/>
  <c r="Y6" i="20079"/>
  <c r="T8" i="20079"/>
  <c r="U8" i="20079"/>
  <c r="V8" i="20079"/>
  <c r="W8" i="20079"/>
  <c r="X8" i="20079"/>
  <c r="Y8" i="20079"/>
  <c r="T9" i="20079"/>
  <c r="U9" i="20079"/>
  <c r="V9" i="20079"/>
  <c r="W9" i="20079"/>
  <c r="X9" i="20079"/>
  <c r="Y9" i="20079"/>
  <c r="T7" i="20079"/>
  <c r="U7" i="20079"/>
  <c r="V7" i="20079"/>
  <c r="W7" i="20079"/>
  <c r="X7" i="20079"/>
  <c r="Y7" i="20079"/>
  <c r="T10" i="20079"/>
  <c r="U10" i="20079"/>
  <c r="V10" i="20079"/>
  <c r="W10" i="20079"/>
  <c r="X10" i="20079"/>
  <c r="Y10" i="20079"/>
  <c r="T11" i="20079"/>
  <c r="U11" i="20079"/>
  <c r="V11" i="20079"/>
  <c r="W11" i="20079"/>
  <c r="X11" i="20079"/>
  <c r="Y11" i="20079"/>
  <c r="T12" i="20079"/>
  <c r="U12" i="20079"/>
  <c r="V12" i="20079"/>
  <c r="W12" i="20079"/>
  <c r="X12" i="20079"/>
  <c r="Y12" i="20079"/>
  <c r="T13" i="20079"/>
  <c r="U13" i="20079"/>
  <c r="V13" i="20079"/>
  <c r="W13" i="20079"/>
  <c r="X13" i="20079"/>
  <c r="Y13" i="20079"/>
  <c r="Z4" i="20079"/>
  <c r="Z5" i="20079"/>
  <c r="Z6" i="20079"/>
  <c r="Z8" i="20079"/>
  <c r="Z9" i="20079"/>
  <c r="Z7" i="20079"/>
  <c r="Z10" i="20079"/>
  <c r="Z11" i="20079"/>
  <c r="Z12" i="20079"/>
  <c r="Z13" i="20079"/>
  <c r="Z3" i="20079"/>
</calcChain>
</file>

<file path=xl/sharedStrings.xml><?xml version="1.0" encoding="utf-8"?>
<sst xmlns="http://schemas.openxmlformats.org/spreadsheetml/2006/main" count="1702" uniqueCount="728">
  <si>
    <t>Handel</t>
  </si>
  <si>
    <t>Herbst 97</t>
  </si>
  <si>
    <t>Herbst 98</t>
  </si>
  <si>
    <t>Herbst 99</t>
  </si>
  <si>
    <t>Herbst 00</t>
  </si>
  <si>
    <t>Herbst 01</t>
  </si>
  <si>
    <t>Herbst 02</t>
  </si>
  <si>
    <t>Herbst 03</t>
  </si>
  <si>
    <t>Herbst 04</t>
  </si>
  <si>
    <t>Herbst 05</t>
  </si>
  <si>
    <t>Herbst 06</t>
  </si>
  <si>
    <t>Herbst 07</t>
  </si>
  <si>
    <t>Herbst 08</t>
  </si>
  <si>
    <t>Dienstleistungen</t>
  </si>
  <si>
    <t>Agrarwirtschaft</t>
  </si>
  <si>
    <t>Baugewerbe</t>
  </si>
  <si>
    <t>Investitionsabsichten in den nächsten sechs Monaten</t>
  </si>
  <si>
    <t>Elektronik/EBM-Waren</t>
  </si>
  <si>
    <t>Chemie/Kunststoff</t>
  </si>
  <si>
    <t>Metall/Stahl/Kfz/M-Bau</t>
  </si>
  <si>
    <t>Ernährung/Tabak</t>
  </si>
  <si>
    <t>Erwartete Geschäftsentwicklung in den nächsten sechs Monaten</t>
  </si>
  <si>
    <t>Herbst 09</t>
  </si>
  <si>
    <t>Chemie/
Kunststoff</t>
  </si>
  <si>
    <t>Dienst-
leistungen</t>
  </si>
  <si>
    <t>Bau-
gewerbe</t>
  </si>
  <si>
    <t>Agrar-
wirtschaft</t>
  </si>
  <si>
    <t>Ernährung/
Tabak</t>
  </si>
  <si>
    <t>Metall/Stahl/
Kfz/M-Bau</t>
  </si>
  <si>
    <t>Herbst 10</t>
  </si>
  <si>
    <t>West</t>
  </si>
  <si>
    <t>Ost</t>
  </si>
  <si>
    <t>Metall</t>
  </si>
  <si>
    <t>Elektro</t>
  </si>
  <si>
    <t>Insgesamt</t>
  </si>
  <si>
    <t>Aktuell</t>
  </si>
  <si>
    <t>Chemie</t>
  </si>
  <si>
    <t>Bau</t>
  </si>
  <si>
    <t>Ernährung</t>
  </si>
  <si>
    <t>Agrar</t>
  </si>
  <si>
    <t>Ist Ihr Unternehmen geschäftlich im Ausland engagiert, zum Beispiel in Form von Export, Import, Joint Ventures, Produktion im Ausland, Kooperationen usw.?</t>
  </si>
  <si>
    <t>Umsatz:
&lt; 5Mio€</t>
  </si>
  <si>
    <t>Herbst 11</t>
  </si>
  <si>
    <t>Erwartungs-Saldo</t>
  </si>
  <si>
    <t>bis 20 Besch.</t>
  </si>
  <si>
    <t>Geschäftliches Klima zur Hausbank</t>
  </si>
  <si>
    <t>gut</t>
  </si>
  <si>
    <t>eher schlecht</t>
  </si>
  <si>
    <t>schlecht</t>
  </si>
  <si>
    <t>Alle</t>
  </si>
  <si>
    <t>bis 100 B.</t>
  </si>
  <si>
    <t>bis 200 B.</t>
  </si>
  <si>
    <t>über 200 B.</t>
  </si>
  <si>
    <t>H11</t>
  </si>
  <si>
    <t>F10</t>
  </si>
  <si>
    <t>F12</t>
  </si>
  <si>
    <t>Finanzierungsbedarf</t>
  </si>
  <si>
    <t>Herbst 12</t>
  </si>
  <si>
    <t>H12</t>
  </si>
  <si>
    <t>Saldo</t>
  </si>
  <si>
    <t>F13</t>
  </si>
  <si>
    <t>Auslandsaktivitäten</t>
  </si>
  <si>
    <t>Frühjahr 2011</t>
  </si>
  <si>
    <t>Frühjahr 2013</t>
  </si>
  <si>
    <t>Metall/Stahl/
Kfz/MBau</t>
  </si>
  <si>
    <t>Herbst 13</t>
  </si>
  <si>
    <t>Herbst 2013</t>
  </si>
  <si>
    <t>H13</t>
  </si>
  <si>
    <t>Fertig</t>
  </si>
  <si>
    <t>FERTIG</t>
  </si>
  <si>
    <t>Aktuelle Problemfelder</t>
  </si>
  <si>
    <t>Arbeiter-/Facharbeitermangel</t>
  </si>
  <si>
    <t>Auftragslage</t>
  </si>
  <si>
    <t>Konkurrenzsituation</t>
  </si>
  <si>
    <t>Lohn-/Gehaltskosten</t>
  </si>
  <si>
    <t>Steuerbelastung</t>
  </si>
  <si>
    <t>Bürokratie</t>
  </si>
  <si>
    <t>Zahlungsmoral der Kunden</t>
  </si>
  <si>
    <t>Energiekosten</t>
  </si>
  <si>
    <t>Rohstoff-/Materialkosten</t>
  </si>
  <si>
    <t>Sonstiges</t>
  </si>
  <si>
    <t>Finanzierungsbedingungen</t>
  </si>
  <si>
    <t>Beteiligungskapital</t>
  </si>
  <si>
    <t>Deckung über</t>
  </si>
  <si>
    <t>Bankkredite</t>
  </si>
  <si>
    <t>Kapitalmarkt</t>
  </si>
  <si>
    <t>Deutschland</t>
  </si>
  <si>
    <t>51 bis 100 B.</t>
  </si>
  <si>
    <t>101 bis 200 B.</t>
  </si>
  <si>
    <t xml:space="preserve"> </t>
  </si>
  <si>
    <t>Herbst 14</t>
  </si>
  <si>
    <t>Frühjahr 2014</t>
  </si>
  <si>
    <t>Herbst 2014</t>
  </si>
  <si>
    <t>Innenfinanzierung</t>
  </si>
  <si>
    <t>Frühjahr 2015</t>
  </si>
  <si>
    <t>F15</t>
  </si>
  <si>
    <t>H14</t>
  </si>
  <si>
    <t>F14</t>
  </si>
  <si>
    <t>Herbst 15</t>
  </si>
  <si>
    <t>Herbst 2015</t>
  </si>
  <si>
    <t>Frühjahr 2016</t>
  </si>
  <si>
    <t>H15</t>
  </si>
  <si>
    <t>F16</t>
  </si>
  <si>
    <t>Titel</t>
  </si>
  <si>
    <t>Zeitreihenbeschreibung</t>
  </si>
  <si>
    <t>Transformation</t>
  </si>
  <si>
    <t>-</t>
  </si>
  <si>
    <t>Herbst 16</t>
  </si>
  <si>
    <t>Herbst 2016</t>
  </si>
  <si>
    <t>H16</t>
  </si>
  <si>
    <t>Frühjahr 2017</t>
  </si>
  <si>
    <t>F17</t>
  </si>
  <si>
    <t>Bilanzqualitätsindex</t>
  </si>
  <si>
    <t>Anmerkung: Kennzahlen in Prozent und auf eine Nachkommastellen gerundet</t>
  </si>
  <si>
    <t>Indexierung der einzelnen Parameter</t>
  </si>
  <si>
    <t>Bilanzjahr</t>
  </si>
  <si>
    <t>Durchschnitt 2001-2010 =100</t>
  </si>
  <si>
    <t>Eigenkapitalquote</t>
  </si>
  <si>
    <t>indexierte EKQ</t>
  </si>
  <si>
    <t>Gesamtkapitalrentabilität</t>
  </si>
  <si>
    <t>indexierte GKR</t>
  </si>
  <si>
    <t>Gesamkapitalumschlag</t>
  </si>
  <si>
    <t>indexierter GKU</t>
  </si>
  <si>
    <t>Liquidität 2. Grades</t>
  </si>
  <si>
    <t>indexierte L2</t>
  </si>
  <si>
    <t>Dynamischer Verschuldungsgrad</t>
  </si>
  <si>
    <t>indexierter DV</t>
  </si>
  <si>
    <t>Gesamtindex</t>
  </si>
  <si>
    <t>Gesamtkapitalumschlag</t>
  </si>
  <si>
    <t>Gesamtindex (2001-2010 = 100)</t>
  </si>
  <si>
    <t>Beiträge zur Veränderung des Gesamtindexes</t>
  </si>
  <si>
    <t>Kontrolle</t>
  </si>
  <si>
    <t xml:space="preserve">Veränderung der Indexwerte zum Vorjahr </t>
  </si>
  <si>
    <t>Veränderung der Ursprungswerte zum Vorjahr</t>
  </si>
  <si>
    <t>Herbst 17</t>
  </si>
  <si>
    <t>Herbst 2017</t>
  </si>
  <si>
    <t>H17</t>
  </si>
  <si>
    <t>Bis 20 Besch.</t>
  </si>
  <si>
    <t>Über 200 Besch.</t>
  </si>
  <si>
    <t>Bis 200 Besch.</t>
  </si>
  <si>
    <t>Bis 100 Besch.</t>
  </si>
  <si>
    <t>Frühjahr 2018</t>
  </si>
  <si>
    <t>F18</t>
  </si>
  <si>
    <t>Herbst 18</t>
  </si>
  <si>
    <t>Herbst 2018</t>
  </si>
  <si>
    <t>21 bis 50 Besch.</t>
  </si>
  <si>
    <t>51 bis 100 Besch.</t>
  </si>
  <si>
    <t>101 bis 200 Besch.</t>
  </si>
  <si>
    <t>über 200 Besch.</t>
  </si>
  <si>
    <t>H18</t>
  </si>
  <si>
    <t>China</t>
  </si>
  <si>
    <t>USA</t>
  </si>
  <si>
    <t>Metall/Kfz/Mbau</t>
  </si>
  <si>
    <t>Aktueller Datenstand*</t>
  </si>
  <si>
    <t>Erste Berechnungen</t>
  </si>
  <si>
    <t>2001-2017</t>
  </si>
  <si>
    <t>Frühjahr 2019</t>
  </si>
  <si>
    <t xml:space="preserve">Welche der folgenden Zielregionen sind für Ihr Unternehmen heute von strategischer Bedeutung? (Mehrfachnennungen möglich) </t>
  </si>
  <si>
    <t>Zielzonen</t>
  </si>
  <si>
    <t>West-
europa</t>
  </si>
  <si>
    <t>Mittel-/
Osteuropa</t>
  </si>
  <si>
    <t>USA/
Kanada</t>
  </si>
  <si>
    <t>Übriges
Asien</t>
  </si>
  <si>
    <t>Russische 
Förderation</t>
  </si>
  <si>
    <t>Mittel-/Süd-
amerika</t>
  </si>
  <si>
    <t>Japan</t>
  </si>
  <si>
    <t>EU</t>
  </si>
  <si>
    <t>Euro-Raum</t>
  </si>
  <si>
    <t>Mittel-/Osteuropa</t>
  </si>
  <si>
    <t>&lt; 5Mio€</t>
  </si>
  <si>
    <t>5 bis 
&lt; 25Mio€</t>
  </si>
  <si>
    <t>25 bis 
&lt; 50Mio€</t>
  </si>
  <si>
    <t>Umsatz: &lt; 5Mio€</t>
  </si>
  <si>
    <t>5 bis &lt; 25Mio€</t>
  </si>
  <si>
    <t>25 bis &lt; 50Mio€</t>
  </si>
  <si>
    <t>Umsatz: &gt; 50Mio€</t>
  </si>
  <si>
    <t>F19</t>
  </si>
  <si>
    <t>&gt; 50Mio€</t>
  </si>
  <si>
    <t>Investitionen</t>
  </si>
  <si>
    <t>ja</t>
  </si>
  <si>
    <t>davon höhere</t>
  </si>
  <si>
    <t>davon gleichbleibende</t>
  </si>
  <si>
    <t>davon geringere</t>
  </si>
  <si>
    <t>davon gleich oder geringer</t>
  </si>
  <si>
    <t>nein</t>
  </si>
  <si>
    <t>H09</t>
  </si>
  <si>
    <t>H10</t>
  </si>
  <si>
    <t>F11</t>
  </si>
  <si>
    <t>Herbst 19</t>
  </si>
  <si>
    <t>H19</t>
  </si>
  <si>
    <t>Herbst 2019</t>
  </si>
  <si>
    <t>21 bis 50 B.</t>
  </si>
  <si>
    <t>F20</t>
  </si>
  <si>
    <t>F09</t>
  </si>
  <si>
    <t>H08</t>
  </si>
  <si>
    <t>F08</t>
  </si>
  <si>
    <t>Frühjahr 2020</t>
  </si>
  <si>
    <t>Frühajhr 2020</t>
  </si>
  <si>
    <t>Steigende Kosten</t>
  </si>
  <si>
    <t>Preiserhöhungen</t>
  </si>
  <si>
    <t>Investitionen für Klimaschutz</t>
  </si>
  <si>
    <t>Wettbewerbsfähigkeit sinkt</t>
  </si>
  <si>
    <t>Nicht betroffen</t>
  </si>
  <si>
    <t>Maßnahmen reichen nicht aus</t>
  </si>
  <si>
    <t>Maßnahmen sind übertrieben</t>
  </si>
  <si>
    <t>Langfristig überwiegen die Vorteile für das Unternehmen</t>
  </si>
  <si>
    <t>Langfristig überwiegen die Vorteile für die Gesellschaft</t>
  </si>
  <si>
    <t xml:space="preserve">Steht in Ihrem Unternehmen während der nächsten zehn Jahre eine Unternehmensnachfolge an? Was wäre die wahrscheinliche Lösung? </t>
  </si>
  <si>
    <t>Keine Unternehmensnachfolge</t>
  </si>
  <si>
    <t>Übergabe in der Familie</t>
  </si>
  <si>
    <t>Management Buy Out</t>
  </si>
  <si>
    <t>Management Buy In</t>
  </si>
  <si>
    <t>Verkauf an Unternehmen</t>
  </si>
  <si>
    <t>Verkauf an Finanzinvestor</t>
  </si>
  <si>
    <t>Liquidation</t>
  </si>
  <si>
    <t>Unternehmensnachfolge</t>
  </si>
  <si>
    <t>Keine Verknüpfung!</t>
  </si>
  <si>
    <t>Keine Nachfolge</t>
  </si>
  <si>
    <t>Familie</t>
  </si>
  <si>
    <t>Sonstige</t>
  </si>
  <si>
    <t>Nachfolge</t>
  </si>
  <si>
    <t>Welche Herausforderungen sehen Sie im Zusammenhang mit einer Unternehmensnachfolgeregelung?</t>
  </si>
  <si>
    <t>Zusatzbelastung neben dem Tagesgeschäft</t>
  </si>
  <si>
    <t>Optimale Vorbereitung des Verkaufs</t>
  </si>
  <si>
    <t>Trennung vom Unternehmen fällt schwer</t>
  </si>
  <si>
    <t>Weiterbeschäftigung der Mitarbeiter und Standortsicherung</t>
  </si>
  <si>
    <t>Einigung auf den Kaufpreis</t>
  </si>
  <si>
    <t>Wahrung der Diskretion</t>
  </si>
  <si>
    <t>Hohe Beratungskosten</t>
  </si>
  <si>
    <t>Unzureichende Qualifikation des Nachfolgekandidaten</t>
  </si>
  <si>
    <t>Mögliche Kaufinteressenten finden</t>
  </si>
  <si>
    <t>Finanzierungsprobleme eines möglichen Nachfolgers</t>
  </si>
  <si>
    <t>Davon (in Prozent der 
Betroffenen):</t>
  </si>
  <si>
    <t>Anlage des Verkaufserlöses (Niedrigzinsproblematik)</t>
  </si>
  <si>
    <t>Weiterbeschäftigung der Mitarbeiter/Standortsicherung</t>
  </si>
  <si>
    <t>Wir sind direkt betroffen, da es Probleme mit Lieferungen aus China gab</t>
  </si>
  <si>
    <t>China Probleme</t>
  </si>
  <si>
    <t>Bis 50 Besch.</t>
  </si>
  <si>
    <t>Quelle: VR Bilanzanalyse Frühjahr 2020</t>
  </si>
  <si>
    <t>Herbst 2019 (1.500 Unternehmen)</t>
  </si>
  <si>
    <t xml:space="preserve">Dienstleistungen </t>
  </si>
  <si>
    <t>Sehr gut</t>
  </si>
  <si>
    <t>18.2.-Shutdown (1043 Unternehmen)</t>
  </si>
  <si>
    <t>vor dem Shutdown</t>
  </si>
  <si>
    <t>3.4.-20.4. (1043 Unternehmen)</t>
  </si>
  <si>
    <t>während des Shutdowns</t>
  </si>
  <si>
    <t>GESCHÄFTSLAGE: DRASTISCHER UNTERSCHIED IN DER BEWERTUNG VOR UND NACH DEM SHUTDOWN (SALDO DER ANTWORTEN)</t>
  </si>
  <si>
    <t>Quelle: VR Mittelstandsumfrage, DZ BANK</t>
  </si>
  <si>
    <t>Durchschnitt</t>
  </si>
  <si>
    <t>Chemie, Pharma, Kunststoff</t>
  </si>
  <si>
    <t>Business conditions (ifo); Total; Balance, %, sa</t>
  </si>
  <si>
    <t>Business climate (ifo); Manufacturing, construction &amp; trade; Balance, %, sa</t>
  </si>
  <si>
    <t>Lage: Mittelstand</t>
  </si>
  <si>
    <t>Lage: ifo</t>
  </si>
  <si>
    <t>Umfrage (Saldo)</t>
  </si>
  <si>
    <t>Jan'96</t>
  </si>
  <si>
    <t>Feb'96</t>
  </si>
  <si>
    <t>Mär'96</t>
  </si>
  <si>
    <t>Apr'96</t>
  </si>
  <si>
    <t>Mai'96</t>
  </si>
  <si>
    <t>Jun'96</t>
  </si>
  <si>
    <t>Jul'96</t>
  </si>
  <si>
    <t>Aug'96</t>
  </si>
  <si>
    <t>Sep'96</t>
  </si>
  <si>
    <t>Okt'96</t>
  </si>
  <si>
    <t>Nov'96</t>
  </si>
  <si>
    <t>Dez'96</t>
  </si>
  <si>
    <t>Jan'97</t>
  </si>
  <si>
    <t>Feb'97</t>
  </si>
  <si>
    <t>Mär'97</t>
  </si>
  <si>
    <t>Apr'97</t>
  </si>
  <si>
    <t>Mai'97</t>
  </si>
  <si>
    <t>Jun'97</t>
  </si>
  <si>
    <t>Jul'97</t>
  </si>
  <si>
    <t>Aug'97</t>
  </si>
  <si>
    <t>Sep'97</t>
  </si>
  <si>
    <t>Okt'97</t>
  </si>
  <si>
    <t>Nov'97</t>
  </si>
  <si>
    <t>Dez'97</t>
  </si>
  <si>
    <t>Jan'98</t>
  </si>
  <si>
    <t>Feb'98</t>
  </si>
  <si>
    <t>Mär'98</t>
  </si>
  <si>
    <t>Apr'98</t>
  </si>
  <si>
    <t>Mai'98</t>
  </si>
  <si>
    <t>Jun'98</t>
  </si>
  <si>
    <t>Jul'98</t>
  </si>
  <si>
    <t>Aug'98</t>
  </si>
  <si>
    <t>Sep'98</t>
  </si>
  <si>
    <t>Okt'98</t>
  </si>
  <si>
    <t>Nov'98</t>
  </si>
  <si>
    <t>Dez'98</t>
  </si>
  <si>
    <t>Jan'99</t>
  </si>
  <si>
    <t>Feb'99</t>
  </si>
  <si>
    <t>Mär'99</t>
  </si>
  <si>
    <t>Apr'99</t>
  </si>
  <si>
    <t>Mai'99</t>
  </si>
  <si>
    <t>Jun'99</t>
  </si>
  <si>
    <t>Jul'99</t>
  </si>
  <si>
    <t>Aug'99</t>
  </si>
  <si>
    <t>Sep'99</t>
  </si>
  <si>
    <t>Okt'99</t>
  </si>
  <si>
    <t>Nov'99</t>
  </si>
  <si>
    <t>Dez'99</t>
  </si>
  <si>
    <t>Jan'00</t>
  </si>
  <si>
    <t>Feb'00</t>
  </si>
  <si>
    <t>Mär'00</t>
  </si>
  <si>
    <t>Apr'00</t>
  </si>
  <si>
    <t>Mai'00</t>
  </si>
  <si>
    <t>Jun'00</t>
  </si>
  <si>
    <t>Jul'00</t>
  </si>
  <si>
    <t>Aug'00</t>
  </si>
  <si>
    <t>Sep'00</t>
  </si>
  <si>
    <t>Okt'00</t>
  </si>
  <si>
    <t>Nov'00</t>
  </si>
  <si>
    <t>Dez'00</t>
  </si>
  <si>
    <t>Jan'01</t>
  </si>
  <si>
    <t>Feb'01</t>
  </si>
  <si>
    <t>Mär'01</t>
  </si>
  <si>
    <t>Apr'01</t>
  </si>
  <si>
    <t>Mai'01</t>
  </si>
  <si>
    <t>Jun'01</t>
  </si>
  <si>
    <t>Jul'01</t>
  </si>
  <si>
    <t>Aug'01</t>
  </si>
  <si>
    <t>Sep'01</t>
  </si>
  <si>
    <t>Okt'01</t>
  </si>
  <si>
    <t>Nov'01</t>
  </si>
  <si>
    <t>Dez'01</t>
  </si>
  <si>
    <t>Jan'02</t>
  </si>
  <si>
    <t>Feb'02</t>
  </si>
  <si>
    <t>Mär'02</t>
  </si>
  <si>
    <t>Apr'02</t>
  </si>
  <si>
    <t>Mai'02</t>
  </si>
  <si>
    <t>Jun'02</t>
  </si>
  <si>
    <t>Jul'02</t>
  </si>
  <si>
    <t>Aug'02</t>
  </si>
  <si>
    <t>Sep'02</t>
  </si>
  <si>
    <t>Okt'02</t>
  </si>
  <si>
    <t>Nov'02</t>
  </si>
  <si>
    <t>Dez'02</t>
  </si>
  <si>
    <t>Jan'03</t>
  </si>
  <si>
    <t>Feb'03</t>
  </si>
  <si>
    <t>Mär'03</t>
  </si>
  <si>
    <t>Apr'03</t>
  </si>
  <si>
    <t>Mai'03</t>
  </si>
  <si>
    <t>Jun'03</t>
  </si>
  <si>
    <t>Jul'03</t>
  </si>
  <si>
    <t>Aug'03</t>
  </si>
  <si>
    <t>Sep'03</t>
  </si>
  <si>
    <t>Okt'03</t>
  </si>
  <si>
    <t>Nov'03</t>
  </si>
  <si>
    <t>Dez'03</t>
  </si>
  <si>
    <t>Jan'04</t>
  </si>
  <si>
    <t>Feb'04</t>
  </si>
  <si>
    <t>Mär'04</t>
  </si>
  <si>
    <t>Apr'04</t>
  </si>
  <si>
    <t>Mai'04</t>
  </si>
  <si>
    <t>Jun'04</t>
  </si>
  <si>
    <t>Jul'04</t>
  </si>
  <si>
    <t>Aug'04</t>
  </si>
  <si>
    <t>Sep'04</t>
  </si>
  <si>
    <t>Okt'04</t>
  </si>
  <si>
    <t>Nov'04</t>
  </si>
  <si>
    <t>Dez'04</t>
  </si>
  <si>
    <t>Jan'05</t>
  </si>
  <si>
    <t>Feb'05</t>
  </si>
  <si>
    <t>Mär'05</t>
  </si>
  <si>
    <t>Apr'05</t>
  </si>
  <si>
    <t>Mai'05</t>
  </si>
  <si>
    <t>Jun'05</t>
  </si>
  <si>
    <t>Jul'05</t>
  </si>
  <si>
    <t>Aug'05</t>
  </si>
  <si>
    <t>Sep'05</t>
  </si>
  <si>
    <t>Okt'05</t>
  </si>
  <si>
    <t>Nov'05</t>
  </si>
  <si>
    <t>Dez'05</t>
  </si>
  <si>
    <t>Jan'06</t>
  </si>
  <si>
    <t>Feb'06</t>
  </si>
  <si>
    <t>Mär'06</t>
  </si>
  <si>
    <t>Apr'06</t>
  </si>
  <si>
    <t>Mai'06</t>
  </si>
  <si>
    <t>Jun'06</t>
  </si>
  <si>
    <t>Jul'06</t>
  </si>
  <si>
    <t>Aug'06</t>
  </si>
  <si>
    <t>Sep'06</t>
  </si>
  <si>
    <t>Okt'06</t>
  </si>
  <si>
    <t>Nov'06</t>
  </si>
  <si>
    <t>Dez'06</t>
  </si>
  <si>
    <t>Jan'07</t>
  </si>
  <si>
    <t>Feb'07</t>
  </si>
  <si>
    <t>Mär'07</t>
  </si>
  <si>
    <t>Apr'07</t>
  </si>
  <si>
    <t>Mai'07</t>
  </si>
  <si>
    <t>Jun'07</t>
  </si>
  <si>
    <t>Jul'07</t>
  </si>
  <si>
    <t>Aug'07</t>
  </si>
  <si>
    <t>Sep'07</t>
  </si>
  <si>
    <t>Okt'07</t>
  </si>
  <si>
    <t>Nov'07</t>
  </si>
  <si>
    <t>Dez'07</t>
  </si>
  <si>
    <t>Jan'08</t>
  </si>
  <si>
    <t>Feb'08</t>
  </si>
  <si>
    <t>Mär'08</t>
  </si>
  <si>
    <t>Apr'08</t>
  </si>
  <si>
    <t>Mai'08</t>
  </si>
  <si>
    <t>Jun'08</t>
  </si>
  <si>
    <t>Jul'08</t>
  </si>
  <si>
    <t>Aug'08</t>
  </si>
  <si>
    <t>Sep'08</t>
  </si>
  <si>
    <t>Okt'08</t>
  </si>
  <si>
    <t>Nov'08</t>
  </si>
  <si>
    <t>Dez'08</t>
  </si>
  <si>
    <t>Jan'09</t>
  </si>
  <si>
    <t>Feb'09</t>
  </si>
  <si>
    <t>Mär'09</t>
  </si>
  <si>
    <t>Apr'09</t>
  </si>
  <si>
    <t>Mai'09</t>
  </si>
  <si>
    <t>Jun'09</t>
  </si>
  <si>
    <t>Jul'09</t>
  </si>
  <si>
    <t>Aug'09</t>
  </si>
  <si>
    <t>Sep'09</t>
  </si>
  <si>
    <t>Okt'09</t>
  </si>
  <si>
    <t>Nov'09</t>
  </si>
  <si>
    <t>Dez'09</t>
  </si>
  <si>
    <t>Jan'10</t>
  </si>
  <si>
    <t>Feb'10</t>
  </si>
  <si>
    <t>Mär'10</t>
  </si>
  <si>
    <t>Apr'10</t>
  </si>
  <si>
    <t>Mai'10</t>
  </si>
  <si>
    <t>Jun'10</t>
  </si>
  <si>
    <t>Jul'10</t>
  </si>
  <si>
    <t>Aug'10</t>
  </si>
  <si>
    <t>Sep'10</t>
  </si>
  <si>
    <t>Okt'10</t>
  </si>
  <si>
    <t>Nov'10</t>
  </si>
  <si>
    <t>Dez'10</t>
  </si>
  <si>
    <t>Jan'11</t>
  </si>
  <si>
    <t>Feb'11</t>
  </si>
  <si>
    <t>Mär'11</t>
  </si>
  <si>
    <t>Apr'11</t>
  </si>
  <si>
    <t>Mai'11</t>
  </si>
  <si>
    <t>Jun'11</t>
  </si>
  <si>
    <t>Jul'11</t>
  </si>
  <si>
    <t>Aug'11</t>
  </si>
  <si>
    <t>Sep'11</t>
  </si>
  <si>
    <t>Okt'11</t>
  </si>
  <si>
    <t>Nov'11</t>
  </si>
  <si>
    <t>Dez'11</t>
  </si>
  <si>
    <t>Jan'12</t>
  </si>
  <si>
    <t>Feb'12</t>
  </si>
  <si>
    <t>Mär'12</t>
  </si>
  <si>
    <t>Apr'12</t>
  </si>
  <si>
    <t>Mai'12</t>
  </si>
  <si>
    <t>Jun'12</t>
  </si>
  <si>
    <t>Jul'12</t>
  </si>
  <si>
    <t>Aug'12</t>
  </si>
  <si>
    <t>Sep'12</t>
  </si>
  <si>
    <t>Okt'12</t>
  </si>
  <si>
    <t>Nov'12</t>
  </si>
  <si>
    <t>Dez'12</t>
  </si>
  <si>
    <t>Jan'13</t>
  </si>
  <si>
    <t>Feb'13</t>
  </si>
  <si>
    <t>Mär'13</t>
  </si>
  <si>
    <t>Apr'13</t>
  </si>
  <si>
    <t>Mai'13</t>
  </si>
  <si>
    <t>Jun'13</t>
  </si>
  <si>
    <t>Jul'13</t>
  </si>
  <si>
    <t>Aug'13</t>
  </si>
  <si>
    <t>Sep'13</t>
  </si>
  <si>
    <t>Okt'13</t>
  </si>
  <si>
    <t>Nov'13</t>
  </si>
  <si>
    <t>Dez'13</t>
  </si>
  <si>
    <t>Jan'14</t>
  </si>
  <si>
    <t>Feb'14</t>
  </si>
  <si>
    <t>Mär'14</t>
  </si>
  <si>
    <t>Apr'14</t>
  </si>
  <si>
    <t>Mai'14</t>
  </si>
  <si>
    <t>Jun'14</t>
  </si>
  <si>
    <t>Jul'14</t>
  </si>
  <si>
    <t>Aug'14</t>
  </si>
  <si>
    <t>Sep'14</t>
  </si>
  <si>
    <t>Okt'14</t>
  </si>
  <si>
    <t>Nov'14</t>
  </si>
  <si>
    <t>Dez'14</t>
  </si>
  <si>
    <t>Jan'15</t>
  </si>
  <si>
    <t>Feb'15</t>
  </si>
  <si>
    <t>Mär'15</t>
  </si>
  <si>
    <t>Apr'15</t>
  </si>
  <si>
    <t>Mai'15</t>
  </si>
  <si>
    <t>Jun'15</t>
  </si>
  <si>
    <t>Jul'15</t>
  </si>
  <si>
    <t>Aug'15</t>
  </si>
  <si>
    <t>Sep'15</t>
  </si>
  <si>
    <t>Okt'15</t>
  </si>
  <si>
    <t>Nov'15</t>
  </si>
  <si>
    <t>Dez'15</t>
  </si>
  <si>
    <t>Jan'16</t>
  </si>
  <si>
    <t>Feb'16</t>
  </si>
  <si>
    <t>Mär'16</t>
  </si>
  <si>
    <t>Apr'16</t>
  </si>
  <si>
    <t>Mai'16</t>
  </si>
  <si>
    <t>Jun'16</t>
  </si>
  <si>
    <t>Jul'16</t>
  </si>
  <si>
    <t>Aug'16</t>
  </si>
  <si>
    <t>Sep'16</t>
  </si>
  <si>
    <t>Okt'16</t>
  </si>
  <si>
    <t>Nov'16</t>
  </si>
  <si>
    <t>Dez'16</t>
  </si>
  <si>
    <t>Jan'17</t>
  </si>
  <si>
    <t>Feb'17</t>
  </si>
  <si>
    <t>Mär'17</t>
  </si>
  <si>
    <t>Apr'17</t>
  </si>
  <si>
    <t>Mai'17</t>
  </si>
  <si>
    <t>Jun'17</t>
  </si>
  <si>
    <t>Jul'17</t>
  </si>
  <si>
    <t>Aug'17</t>
  </si>
  <si>
    <t>Sep'17</t>
  </si>
  <si>
    <t>Okt'17</t>
  </si>
  <si>
    <t>Nov'17</t>
  </si>
  <si>
    <t>Dez'17</t>
  </si>
  <si>
    <t>Jan'18</t>
  </si>
  <si>
    <t>Feb'18</t>
  </si>
  <si>
    <t>Mär'18</t>
  </si>
  <si>
    <t>Apr'18</t>
  </si>
  <si>
    <t>Mai'18</t>
  </si>
  <si>
    <t>Jun'18</t>
  </si>
  <si>
    <t>Jul'18</t>
  </si>
  <si>
    <t>Aug'18</t>
  </si>
  <si>
    <t>Sep'18</t>
  </si>
  <si>
    <t>Okt'18</t>
  </si>
  <si>
    <t>Nov'18</t>
  </si>
  <si>
    <t>Dez'18</t>
  </si>
  <si>
    <t>Jan'19</t>
  </si>
  <si>
    <t>Feb'19</t>
  </si>
  <si>
    <t>Mär'19</t>
  </si>
  <si>
    <t>Apr'19</t>
  </si>
  <si>
    <t>Mai'19</t>
  </si>
  <si>
    <t>Jun'19</t>
  </si>
  <si>
    <t>Jul'19</t>
  </si>
  <si>
    <t>Aug'19</t>
  </si>
  <si>
    <t>Sep'19</t>
  </si>
  <si>
    <t>Okt'19</t>
  </si>
  <si>
    <t>Nov'19</t>
  </si>
  <si>
    <t>Dez'19</t>
  </si>
  <si>
    <t>Jan'20</t>
  </si>
  <si>
    <t>Feb'20</t>
  </si>
  <si>
    <t>Mär'20</t>
  </si>
  <si>
    <t>Apr'20</t>
  </si>
  <si>
    <t>Mai'20</t>
  </si>
  <si>
    <t>MITTELSTAND (LINKE SKALA) BEWERTET AKTUELLE LAGE DAUERHAFT BESSER ALS DIE GESAMTWIRTSCHAFT (RECHTE SKALA)</t>
  </si>
  <si>
    <t>Quelle: VR Mittelstandsumfrage, DZ BANK, ifo Institut</t>
  </si>
  <si>
    <t>LAGEBEWERTUNG IM MITTELSTAND</t>
  </si>
  <si>
    <t>BESONDERS SCHWACH SCHNEIDET DER METALL-, AUTOMOBIL- UND MASCHINENBAU AB, …</t>
  </si>
  <si>
    <t>… DAGEGEN WIRD DER BAU KAUM BELASTET</t>
  </si>
  <si>
    <t>HANDEL UND DIENSTLEISTUNGEN LIEGEN AKTUELL UNTER IHREN 
FINANZMARKTKRISENNIVEAUS, …</t>
  </si>
  <si>
    <t>… DIES GILT SELBST FÜR DAS ERNÄHRUNGSGEWERBE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</si>
  <si>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</si>
  <si>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</si>
  <si>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</si>
  <si>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</si>
  <si>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</si>
  <si>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</si>
  <si>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</si>
  <si>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</si>
  <si>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</si>
  <si>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</si>
  <si>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</si>
  <si>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</si>
  <si>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</si>
  <si>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</si>
  <si>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</si>
  <si>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</si>
  <si>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</si>
  <si>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</si>
  <si>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</si>
  <si>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</si>
  <si>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</si>
  <si>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ERWARTUNGEN SO SCHLECHT WIE SEIT DER FINANZMARKTKRISE NICHT MEHR (SALDO DER ANTWORTEN)</t>
  </si>
  <si>
    <t>Quelle: VR Mittelstandsumfrage</t>
  </si>
  <si>
    <t xml:space="preserve">BEWERTUNGSUNTERSCHIEDE INNERHALB DER BRANCHEN NAHMEN ZU 
(IN V.H DER BEFRAGTEN)
</t>
  </si>
  <si>
    <t>PROBLEME MIT LIEFERUNGEN AUS CHINA (IN V.H. DER BEFRAGTEN)</t>
  </si>
  <si>
    <t>Quelle: VR Mittelstandsumfrage Frühjahr 2020</t>
  </si>
  <si>
    <t>Lage, gut plus sehr gut</t>
  </si>
  <si>
    <t>&lt;20 
employees</t>
  </si>
  <si>
    <t xml:space="preserve">20 - 100 </t>
  </si>
  <si>
    <t>100 - 200</t>
  </si>
  <si>
    <t>&gt; 200 employees</t>
  </si>
  <si>
    <t>Construction</t>
  </si>
  <si>
    <t>Chemicals</t>
  </si>
  <si>
    <t>Electrical</t>
  </si>
  <si>
    <t>Metal</t>
  </si>
  <si>
    <t>Services</t>
  </si>
  <si>
    <t>Trade</t>
  </si>
  <si>
    <t>Food</t>
  </si>
  <si>
    <t>Agriculture</t>
  </si>
  <si>
    <t>Gesamt</t>
  </si>
  <si>
    <t>Dienstleistung</t>
  </si>
  <si>
    <t>Beschäftigungssaldo</t>
  </si>
  <si>
    <t>Chemical</t>
  </si>
  <si>
    <t>Dienstleist.</t>
  </si>
  <si>
    <t xml:space="preserve">     Metall/Kfz/
Maschinenbau</t>
  </si>
  <si>
    <t>delta1</t>
  </si>
  <si>
    <t>delta2</t>
  </si>
  <si>
    <t>Positive Erwartungen</t>
  </si>
  <si>
    <t>Investitionen nach Branchen</t>
  </si>
  <si>
    <t>Investitionserhöhung nach Branchen (der investierenden Unternehmen)</t>
  </si>
  <si>
    <t>Investitionserhöhung nach Branchen (bezogen auf alle Unternehmen)</t>
  </si>
  <si>
    <t>Preiserwartungen nach Branchen (Saldo)</t>
  </si>
  <si>
    <t>Preise</t>
  </si>
  <si>
    <t>INVESTITIONSNEIGUNG NACH BRANCHEN (SALDO)</t>
  </si>
  <si>
    <t>ABSATZPREISERWARTUNGEN NACH BRANCHEN (SALDO)</t>
  </si>
  <si>
    <t>Inflationserwartungen</t>
  </si>
  <si>
    <t>Monatswerte</t>
  </si>
  <si>
    <t>Umfrage-Saldo</t>
  </si>
  <si>
    <t>Verbraucherpreise (rechts)</t>
  </si>
  <si>
    <t>Erzeugerpreise (rechts)</t>
  </si>
  <si>
    <t>F04</t>
  </si>
  <si>
    <t>Absatzpreise: Vergleich Erwartung und Ist-Entwicklung (Saldo der Antworten bzw. in v.H. gg. Vj.)</t>
  </si>
  <si>
    <t>H04</t>
  </si>
  <si>
    <t>F05</t>
  </si>
  <si>
    <t>H05</t>
  </si>
  <si>
    <t>Quelle: VR Mittelstandsumfrage, Statistisches Bundesamt</t>
  </si>
  <si>
    <t>F06</t>
  </si>
  <si>
    <t>H06</t>
  </si>
  <si>
    <t>F07</t>
  </si>
  <si>
    <t>H07</t>
  </si>
  <si>
    <t>VOR ALLEM DIE BEREITSCHAFT FÜR HÖHERE INVESTITIONEN SINKT</t>
  </si>
  <si>
    <t>Indikator</t>
  </si>
  <si>
    <t>absolut</t>
  </si>
  <si>
    <t>Lage</t>
  </si>
  <si>
    <t>Erwartung</t>
  </si>
  <si>
    <t>Personal</t>
  </si>
  <si>
    <t>Delta</t>
  </si>
  <si>
    <t>F97</t>
  </si>
  <si>
    <t>S97</t>
  </si>
  <si>
    <t>A97</t>
  </si>
  <si>
    <t>F98</t>
  </si>
  <si>
    <t>S98</t>
  </si>
  <si>
    <t>A98</t>
  </si>
  <si>
    <t>F99</t>
  </si>
  <si>
    <t>S99</t>
  </si>
  <si>
    <t>A99</t>
  </si>
  <si>
    <t>F00</t>
  </si>
  <si>
    <t>S00</t>
  </si>
  <si>
    <t>A00</t>
  </si>
  <si>
    <t>F01</t>
  </si>
  <si>
    <t>S01</t>
  </si>
  <si>
    <t>A01</t>
  </si>
  <si>
    <t>F02</t>
  </si>
  <si>
    <t>S02</t>
  </si>
  <si>
    <t>A02</t>
  </si>
  <si>
    <t>F03</t>
  </si>
  <si>
    <t>S03</t>
  </si>
  <si>
    <t>A03</t>
  </si>
  <si>
    <t>S04</t>
  </si>
  <si>
    <t>A04</t>
  </si>
  <si>
    <t>S05</t>
  </si>
  <si>
    <t>A05</t>
  </si>
  <si>
    <t>S06</t>
  </si>
  <si>
    <t>A06</t>
  </si>
  <si>
    <t>S07</t>
  </si>
  <si>
    <t>A07</t>
  </si>
  <si>
    <t>S08</t>
  </si>
  <si>
    <t>A08</t>
  </si>
  <si>
    <t>S09</t>
  </si>
  <si>
    <t>A09</t>
  </si>
  <si>
    <t>S10</t>
  </si>
  <si>
    <t>A10</t>
  </si>
  <si>
    <t>S11</t>
  </si>
  <si>
    <t>A11</t>
  </si>
  <si>
    <t>S12</t>
  </si>
  <si>
    <t>A12</t>
  </si>
  <si>
    <t>S13</t>
  </si>
  <si>
    <t>A13</t>
  </si>
  <si>
    <t>S14</t>
  </si>
  <si>
    <t>A14</t>
  </si>
  <si>
    <t>S15</t>
  </si>
  <si>
    <t>A15</t>
  </si>
  <si>
    <t>S16</t>
  </si>
  <si>
    <t>A16</t>
  </si>
  <si>
    <t>S17</t>
  </si>
  <si>
    <t>A17</t>
  </si>
  <si>
    <t>S18</t>
  </si>
  <si>
    <t>A18</t>
  </si>
  <si>
    <t>S19</t>
  </si>
  <si>
    <t>A19</t>
  </si>
  <si>
    <t>S20</t>
  </si>
  <si>
    <t>A20</t>
  </si>
  <si>
    <t>ALLE TEILINDIKATOREN LIEGEN MITTLERWEILE DEUTLICH UNTER IHREM HOCH VON 2018 (SALDO)</t>
  </si>
  <si>
    <t>Gesamtindikator nach Branchen</t>
  </si>
  <si>
    <t>Dienste</t>
  </si>
  <si>
    <t>H96</t>
  </si>
  <si>
    <t>H97</t>
  </si>
  <si>
    <t>H98</t>
  </si>
  <si>
    <t>H99</t>
  </si>
  <si>
    <t>H00</t>
  </si>
  <si>
    <t>H01</t>
  </si>
  <si>
    <t>H02</t>
  </si>
  <si>
    <t>H03</t>
  </si>
  <si>
    <t xml:space="preserve">BIS AUF DIE LANDWIRTSCHAFT SIND ALLE SEKTOREN BETROFFEN 
(IN PUNKTEN)
</t>
  </si>
  <si>
    <t>VR MITTELSTANDSINDIKATOR BRICHT EIN</t>
  </si>
  <si>
    <t>Metall/Kfz/MBau</t>
  </si>
  <si>
    <t>AUSLANDSENGAGEMENT NIMMT WEITER AB (IN V.H. DER BEFRAGTEN)</t>
  </si>
  <si>
    <t>BEDEUTUNG EUROPAS ALS ZIELREGION LÄSST EBENFALLS NACH (IN V.H. DER BEFRAGTEN)</t>
  </si>
  <si>
    <t>Quelle: VR Mittelstandsumfrage; Mehrfachnennungen möglich</t>
  </si>
  <si>
    <t>NACH UNTERNEHMENSGRÖßE (IN V.H. DER BEFRAGTEN)</t>
  </si>
  <si>
    <t>NACH BRANCHEN (IN V.H. DER BEFRAGTEN)</t>
  </si>
  <si>
    <t xml:space="preserve">EU UND EURO-LAND BLEIBEN ABER WICHTIGSTE STRATEGISCHE ZIELREGION FÜR DEN DEUTSCHEN MITTELSTAND </t>
  </si>
  <si>
    <t>FACHARBEITERMANGEL UND BÜROKRATIE BLEIBEN GRÖßTE AKTUELLE PROBLEMFELDER (IN V.H. DER BEFRAGTEN)</t>
  </si>
  <si>
    <t>GESCHÄFTSKLIMA ZUR EIGENEN HAUSBANK FÄLLT ERNEUT, BLEIBT ABER AUF HOHEM NIVEAU (SALDO DER ANTWORTEN)</t>
  </si>
  <si>
    <t>ENTWICKLUNG DES GESCHÄFTSKLIMAS ZUR EIGENEN HAUSBANK</t>
  </si>
  <si>
    <t xml:space="preserve">GESCHÄFTSKLIMA ZUR EIGENEN HAUSBANK NACH BRANCHEN UND 
UNTERNEHMENSGRÖßENKLASSEN 
</t>
  </si>
  <si>
    <t>21 bis 100 B.</t>
  </si>
  <si>
    <t>FINANZIERUNGSBEDARF UND BEVORZUGTE MAßNAHMEN ZU DESSEN DECKUNG</t>
  </si>
  <si>
    <t>FINANZIERUNGSBEDARF (IN V.H. DER BEFRAGTEN)</t>
  </si>
  <si>
    <t>BANKKREDIT BLEIBT MITTEL DER WAHL (IN V.H. DER BEFRAGTEN)</t>
  </si>
  <si>
    <t>Quelle: VR Mittelstandsumfrage Frühjahr 2020; Mehrfachnennungen möglich</t>
  </si>
  <si>
    <t xml:space="preserve">AUSWIRKUNGEN DES KLIMAPAKETS: MIT STEIGENDEN KOSTEN RECHNEN DIE MEISTEN 
(IN V.H. DER BEFRAGTEN)
</t>
  </si>
  <si>
    <t>KLIMAPAKET WIRD DURCHAUS ZWIESPÄLTIG EMPFUNDEN (IN V.H. DER BEFRAGTEN)</t>
  </si>
  <si>
    <t>BEWERTUNG DER MAßNAHMEN</t>
  </si>
  <si>
    <t>VORTEILE FÜR UNTERNEHMEN UND GESELLSCHAFT</t>
  </si>
  <si>
    <t>LANGFRISTIG ANSTEHENDE UNTERNEHMENSNACHFOLGE</t>
  </si>
  <si>
    <t>NACH BRANCHEN UND GRÖßENKLASSEN</t>
  </si>
  <si>
    <t>HERAUSFORDERUNGEN BEI DER UNTERNEHMENSNACHFOLGE (IN V.H. DER BEFRAGTEN)</t>
  </si>
  <si>
    <t>HERAUSFORDERUNGEN BEI DER UNTERNEHMENSNACHFOLGE IM ZEITVERGLEICH (IN V.H. DER BEFRAGTEN)</t>
  </si>
  <si>
    <t>NACH BRANCHEN</t>
  </si>
  <si>
    <t>NACH GRÖßENKLASSEN</t>
  </si>
  <si>
    <t>BILANZQUALITÄTSINDEX STAGNIERT AUF HOHEM STAND</t>
  </si>
  <si>
    <t>EIGENKAPITALQUOTE LEGT WEITER 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</si>
</sst>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_-* #,##0.0\ _€_-;\-* #,##0.0\ _€_-;_-* &quot;-&quot;??\ _€_-;_-@_-"/>
    <numFmt numFmtId="168" formatCode="yy"/>
    <numFmt numFmtId="169" formatCode="0.0%"/>
    <numFmt numFmtId="170" formatCode="_-* #,##0.0\ _€_-;\-* #,##0.0\ _€_-;_-* &quot;-&quot;?\ _€_-;_-@_-"/>
    <numFmt numFmtId="171" formatCode="_(* #,##0.00_);_(* \(#,##0.00\);_(* &quot;-&quot;??_);_(@_)"/>
    <numFmt numFmtId="172" formatCode="@\ *."/>
    <numFmt numFmtId="173" formatCode="\ \ \ \ \ \ \ \ \ \ @\ *."/>
    <numFmt numFmtId="174" formatCode="\ \ \ \ \ \ \ \ \ \ \ \ @\ *."/>
    <numFmt numFmtId="175" formatCode="\ \ \ \ \ \ \ \ \ \ \ \ @"/>
    <numFmt numFmtId="176" formatCode="\ \ \ \ \ \ \ \ \ \ \ \ \ @\ *."/>
    <numFmt numFmtId="177" formatCode="\ @\ *."/>
    <numFmt numFmtId="178" formatCode="\ @"/>
    <numFmt numFmtId="179" formatCode="\ \ @\ *."/>
    <numFmt numFmtId="180" formatCode="\ \ @"/>
    <numFmt numFmtId="181" formatCode="\ \ \ @\ *."/>
    <numFmt numFmtId="182" formatCode="\ \ \ @"/>
    <numFmt numFmtId="183" formatCode="\ \ \ \ @\ *."/>
    <numFmt numFmtId="184" formatCode="\ \ \ \ @"/>
    <numFmt numFmtId="185" formatCode="\ \ \ \ \ \ @\ *."/>
    <numFmt numFmtId="186" formatCode="\ \ \ \ \ \ @"/>
    <numFmt numFmtId="187" formatCode="\ \ \ \ \ \ \ @\ *."/>
    <numFmt numFmtId="188" formatCode="\ \ \ \ \ \ \ \ \ @\ *."/>
    <numFmt numFmtId="189" formatCode="\ \ \ \ \ \ \ \ \ @"/>
    <numFmt numFmtId="190" formatCode="#,##0.00\ &quot;%&quot;"/>
    <numFmt numFmtId="191" formatCode="#,###,##0"/>
    <numFmt numFmtId="192" formatCode="s\t\a\nd\a\rd"/>
    <numFmt numFmtId="193" formatCode="0.0_ ;[Red]\-0.0\ "/>
  </numFmts>
  <fonts count="6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Frutiger 47LightC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5"/>
      <name val="Arial"/>
      <family val="2"/>
    </font>
    <font>
      <sz val="10"/>
      <color indexed="12"/>
      <name val="Arial"/>
      <family val="2"/>
    </font>
    <font>
      <b/>
      <sz val="10"/>
      <color indexed="45"/>
      <name val="Arial"/>
      <family val="2"/>
    </font>
    <font>
      <b/>
      <sz val="14"/>
      <color indexed="12"/>
      <name val="Arial"/>
      <family val="2"/>
    </font>
    <font>
      <sz val="10"/>
      <color indexed="14"/>
      <name val="Arial"/>
      <family val="2"/>
    </font>
    <font>
      <b/>
      <sz val="16"/>
      <color indexed="12"/>
      <name val="Arial"/>
      <family val="2"/>
    </font>
    <font>
      <sz val="10"/>
      <color indexed="10"/>
      <name val="Arial"/>
      <family val="2"/>
    </font>
    <font>
      <b/>
      <sz val="22"/>
      <name val="Arial"/>
      <family val="2"/>
    </font>
    <font>
      <sz val="8"/>
      <name val="Frutiger 45 Light"/>
      <family val="2"/>
    </font>
    <font>
      <b/>
      <sz val="10"/>
      <color indexed="10"/>
      <name val="Arial"/>
      <family val="2"/>
    </font>
    <font>
      <sz val="11"/>
      <name val="Frutiger 45 Light"/>
      <family val="2"/>
    </font>
    <font>
      <b/>
      <sz val="11"/>
      <name val="Frutiger 45 Light"/>
      <family val="2"/>
    </font>
    <font>
      <b/>
      <sz val="2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b/>
      <sz val="10"/>
      <name val="Frutiger VR"/>
      <family val="2"/>
    </font>
    <font>
      <sz val="10"/>
      <name val="Frutiger VR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2"/>
      <name val="DG BANK 1"/>
    </font>
    <font>
      <u/>
      <sz val="10"/>
      <color indexed="12"/>
      <name val="Courier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</borders>
  <cellStyleXfs count="125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9" fillId="0" borderId="0"/>
    <xf numFmtId="4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4" fillId="0" borderId="0"/>
    <xf numFmtId="0" fontId="3" fillId="0" borderId="0"/>
    <xf numFmtId="9" fontId="3" fillId="0" borderId="0" applyFont="0" applyFill="0" applyBorder="0" applyAlignment="0" applyProtection="0"/>
    <xf numFmtId="172" fontId="6" fillId="0" borderId="0"/>
    <xf numFmtId="49" fontId="6" fillId="0" borderId="0"/>
    <xf numFmtId="0" fontId="6" fillId="0" borderId="0">
      <alignment horizontal="center"/>
    </xf>
    <xf numFmtId="173" fontId="6" fillId="0" borderId="0">
      <alignment horizontal="center"/>
    </xf>
    <xf numFmtId="174" fontId="6" fillId="0" borderId="0"/>
    <xf numFmtId="175" fontId="6" fillId="0" borderId="0"/>
    <xf numFmtId="176" fontId="6" fillId="0" borderId="0"/>
    <xf numFmtId="177" fontId="6" fillId="0" borderId="0"/>
    <xf numFmtId="178" fontId="32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7" borderId="0" applyNumberFormat="0" applyBorder="0" applyAlignment="0" applyProtection="0"/>
    <xf numFmtId="0" fontId="33" fillId="12" borderId="0" applyNumberFormat="0" applyBorder="0" applyAlignment="0" applyProtection="0"/>
    <xf numFmtId="179" fontId="34" fillId="0" borderId="0"/>
    <xf numFmtId="180" fontId="32" fillId="0" borderId="0"/>
    <xf numFmtId="0" fontId="6" fillId="0" borderId="0"/>
    <xf numFmtId="181" fontId="6" fillId="0" borderId="0"/>
    <xf numFmtId="182" fontId="6" fillId="0" borderId="0"/>
    <xf numFmtId="0" fontId="33" fillId="7" borderId="0" applyNumberFormat="0" applyBorder="0" applyAlignment="0" applyProtection="0"/>
    <xf numFmtId="0" fontId="33" fillId="4" borderId="0" applyNumberFormat="0" applyBorder="0" applyAlignment="0" applyProtection="0"/>
    <xf numFmtId="0" fontId="33" fillId="13" borderId="0" applyNumberFormat="0" applyBorder="0" applyAlignment="0" applyProtection="0"/>
    <xf numFmtId="0" fontId="33" fillId="9" borderId="0" applyNumberFormat="0" applyBorder="0" applyAlignment="0" applyProtection="0"/>
    <xf numFmtId="0" fontId="33" fillId="7" borderId="0" applyNumberFormat="0" applyBorder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14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183" fontId="6" fillId="0" borderId="0"/>
    <xf numFmtId="184" fontId="32" fillId="0" borderId="0"/>
    <xf numFmtId="0" fontId="35" fillId="7" borderId="0" applyNumberFormat="0" applyBorder="0" applyAlignment="0" applyProtection="0"/>
    <xf numFmtId="0" fontId="35" fillId="16" borderId="0" applyNumberFormat="0" applyBorder="0" applyAlignment="0" applyProtection="0"/>
    <xf numFmtId="0" fontId="35" fillId="15" borderId="0" applyNumberFormat="0" applyBorder="0" applyAlignment="0" applyProtection="0"/>
    <xf numFmtId="0" fontId="35" fillId="9" borderId="0" applyNumberFormat="0" applyBorder="0" applyAlignment="0" applyProtection="0"/>
    <xf numFmtId="0" fontId="35" fillId="7" borderId="0" applyNumberFormat="0" applyBorder="0" applyAlignment="0" applyProtection="0"/>
    <xf numFmtId="0" fontId="35" fillId="4" borderId="0" applyNumberFormat="0" applyBorder="0" applyAlignment="0" applyProtection="0"/>
    <xf numFmtId="0" fontId="35" fillId="17" borderId="0" applyNumberFormat="0" applyBorder="0" applyAlignment="0" applyProtection="0"/>
    <xf numFmtId="0" fontId="35" fillId="4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6" fillId="0" borderId="0">
      <alignment horizontal="center"/>
    </xf>
    <xf numFmtId="185" fontId="6" fillId="0" borderId="0">
      <alignment horizontal="center"/>
    </xf>
    <xf numFmtId="186" fontId="6" fillId="0" borderId="0">
      <alignment horizontal="center"/>
    </xf>
    <xf numFmtId="0" fontId="6" fillId="0" borderId="0">
      <alignment horizontal="center"/>
    </xf>
    <xf numFmtId="187" fontId="6" fillId="0" borderId="0">
      <alignment horizontal="center"/>
    </xf>
    <xf numFmtId="188" fontId="6" fillId="0" borderId="0">
      <alignment horizontal="center"/>
    </xf>
    <xf numFmtId="189" fontId="6" fillId="0" borderId="0">
      <alignment horizontal="center"/>
    </xf>
    <xf numFmtId="0" fontId="35" fillId="21" borderId="0" applyNumberFormat="0" applyBorder="0" applyAlignment="0" applyProtection="0"/>
    <xf numFmtId="0" fontId="35" fillId="16" borderId="0" applyNumberFormat="0" applyBorder="0" applyAlignment="0" applyProtection="0"/>
    <xf numFmtId="0" fontId="35" fillId="15" borderId="0" applyNumberFormat="0" applyBorder="0" applyAlignment="0" applyProtection="0"/>
    <xf numFmtId="0" fontId="35" fillId="22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6" fillId="11" borderId="0" applyNumberFormat="0" applyBorder="0" applyAlignment="0" applyProtection="0"/>
    <xf numFmtId="190" fontId="4" fillId="0" borderId="0" applyFont="0" applyFill="0" applyBorder="0" applyAlignment="0" applyProtection="0"/>
    <xf numFmtId="0" fontId="37" fillId="24" borderId="3" applyNumberFormat="0" applyAlignment="0" applyProtection="0"/>
    <xf numFmtId="0" fontId="38" fillId="25" borderId="4" applyNumberFormat="0" applyAlignment="0" applyProtection="0"/>
    <xf numFmtId="43" fontId="4" fillId="0" borderId="0" applyFont="0" applyFill="0" applyBorder="0" applyAlignment="0" applyProtection="0"/>
    <xf numFmtId="191" fontId="39" fillId="26" borderId="0" applyNumberFormat="0" applyBorder="0">
      <alignment vertical="top"/>
      <protection locked="0"/>
    </xf>
    <xf numFmtId="0" fontId="40" fillId="0" borderId="0" applyNumberFormat="0" applyFill="0" applyBorder="0" applyAlignment="0" applyProtection="0"/>
    <xf numFmtId="0" fontId="6" fillId="0" borderId="2"/>
    <xf numFmtId="0" fontId="41" fillId="7" borderId="0" applyNumberFormat="0" applyBorder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4" fillId="0" borderId="7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191" fontId="46" fillId="27" borderId="0" applyNumberFormat="0" applyBorder="0">
      <alignment horizontal="left"/>
      <protection locked="0"/>
    </xf>
    <xf numFmtId="0" fontId="47" fillId="13" borderId="3" applyNumberFormat="0" applyAlignment="0" applyProtection="0"/>
    <xf numFmtId="191" fontId="39" fillId="28" borderId="0" applyNumberFormat="0" applyBorder="0">
      <alignment horizontal="right"/>
      <protection locked="0"/>
    </xf>
    <xf numFmtId="0" fontId="48" fillId="0" borderId="8" applyNumberFormat="0" applyFill="0" applyAlignment="0" applyProtection="0"/>
    <xf numFmtId="191" fontId="49" fillId="28" borderId="0" applyNumberFormat="0" applyBorder="0">
      <alignment horizontal="right"/>
      <protection locked="0"/>
    </xf>
    <xf numFmtId="191" fontId="50" fillId="28" borderId="0" applyNumberFormat="0" applyBorder="0">
      <alignment horizontal="right"/>
      <protection locked="0"/>
    </xf>
    <xf numFmtId="172" fontId="32" fillId="0" borderId="0"/>
    <xf numFmtId="0" fontId="51" fillId="0" borderId="0"/>
    <xf numFmtId="0" fontId="4" fillId="5" borderId="9" applyNumberFormat="0" applyFont="0" applyAlignment="0" applyProtection="0"/>
    <xf numFmtId="49" fontId="32" fillId="0" borderId="0"/>
    <xf numFmtId="0" fontId="52" fillId="24" borderId="10" applyNumberFormat="0" applyAlignment="0" applyProtection="0"/>
    <xf numFmtId="0" fontId="4" fillId="0" borderId="0"/>
    <xf numFmtId="0" fontId="53" fillId="0" borderId="0" applyNumberFormat="0" applyFill="0" applyBorder="0" applyAlignment="0" applyProtection="0"/>
    <xf numFmtId="191" fontId="54" fillId="29" borderId="0" applyNumberFormat="0" applyBorder="0">
      <alignment horizontal="center"/>
      <protection locked="0"/>
    </xf>
    <xf numFmtId="191" fontId="55" fillId="28" borderId="0" applyNumberFormat="0" applyBorder="0">
      <alignment horizontal="left"/>
      <protection locked="0"/>
    </xf>
    <xf numFmtId="191" fontId="8" fillId="26" borderId="0" applyNumberFormat="0" applyBorder="0">
      <alignment horizontal="center"/>
      <protection locked="0"/>
    </xf>
    <xf numFmtId="191" fontId="8" fillId="28" borderId="0" applyNumberFormat="0" applyBorder="0">
      <alignment horizontal="left"/>
      <protection locked="0"/>
    </xf>
    <xf numFmtId="191" fontId="56" fillId="26" borderId="0" applyNumberFormat="0" applyBorder="0">
      <protection locked="0"/>
    </xf>
    <xf numFmtId="191" fontId="55" fillId="30" borderId="0" applyNumberFormat="0" applyBorder="0">
      <alignment horizontal="left"/>
      <protection locked="0"/>
    </xf>
    <xf numFmtId="191" fontId="57" fillId="26" borderId="0" applyNumberFormat="0" applyBorder="0">
      <protection locked="0"/>
    </xf>
    <xf numFmtId="191" fontId="55" fillId="31" borderId="0" applyNumberFormat="0" applyBorder="0">
      <alignment horizontal="right"/>
      <protection locked="0"/>
    </xf>
    <xf numFmtId="191" fontId="55" fillId="27" borderId="0" applyNumberFormat="0" applyBorder="0">
      <protection locked="0"/>
    </xf>
    <xf numFmtId="191" fontId="55" fillId="28" borderId="0" applyNumberFormat="0" applyBorder="0">
      <protection locked="0"/>
    </xf>
    <xf numFmtId="191" fontId="58" fillId="30" borderId="0" applyNumberFormat="0" applyBorder="0">
      <protection locked="0"/>
    </xf>
    <xf numFmtId="191" fontId="55" fillId="28" borderId="0" applyNumberFormat="0" applyBorder="0">
      <protection locked="0"/>
    </xf>
    <xf numFmtId="191" fontId="55" fillId="28" borderId="0" applyNumberFormat="0" applyBorder="0">
      <protection locked="0"/>
    </xf>
    <xf numFmtId="191" fontId="55" fillId="28" borderId="0" applyNumberFormat="0" applyBorder="0">
      <protection locked="0"/>
    </xf>
    <xf numFmtId="191" fontId="55" fillId="32" borderId="0" applyNumberFormat="0" applyBorder="0">
      <alignment vertical="top"/>
      <protection locked="0"/>
    </xf>
    <xf numFmtId="191" fontId="59" fillId="33" borderId="0" applyNumberFormat="0" applyBorder="0">
      <protection locked="0"/>
    </xf>
    <xf numFmtId="0" fontId="60" fillId="0" borderId="11" applyNumberFormat="0" applyFill="0" applyAlignment="0" applyProtection="0"/>
    <xf numFmtId="0" fontId="61" fillId="0" borderId="0"/>
    <xf numFmtId="0" fontId="48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6">
    <xf numFmtId="0" fontId="0" fillId="0" borderId="0" xfId="0"/>
    <xf numFmtId="0" fontId="19" fillId="0" borderId="0" xfId="0" applyFont="1"/>
    <xf numFmtId="0" fontId="4" fillId="0" borderId="0" xfId="3"/>
    <xf numFmtId="0" fontId="9" fillId="2" borderId="0" xfId="3" applyFont="1" applyFill="1"/>
    <xf numFmtId="0" fontId="4" fillId="2" borderId="0" xfId="3" applyFill="1"/>
    <xf numFmtId="0" fontId="0" fillId="2" borderId="0" xfId="0" applyFill="1"/>
    <xf numFmtId="9" fontId="18" fillId="2" borderId="0" xfId="2" applyFont="1" applyFill="1" applyAlignment="1">
      <alignment horizontal="left" vertical="center"/>
    </xf>
    <xf numFmtId="49" fontId="10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167" fontId="10" fillId="2" borderId="1" xfId="1" applyNumberFormat="1" applyFont="1" applyFill="1" applyBorder="1" applyAlignment="1">
      <alignment vertical="center"/>
    </xf>
    <xf numFmtId="0" fontId="0" fillId="2" borderId="0" xfId="0" applyFill="1" applyAlignment="1">
      <alignment wrapText="1"/>
    </xf>
    <xf numFmtId="49" fontId="10" fillId="2" borderId="0" xfId="0" applyNumberFormat="1" applyFont="1" applyFill="1" applyBorder="1" applyAlignment="1">
      <alignment horizontal="right" vertical="center"/>
    </xf>
    <xf numFmtId="166" fontId="24" fillId="2" borderId="0" xfId="0" applyNumberFormat="1" applyFont="1" applyFill="1" applyAlignment="1">
      <alignment horizontal="center"/>
    </xf>
    <xf numFmtId="49" fontId="7" fillId="2" borderId="0" xfId="0" applyNumberFormat="1" applyFont="1" applyFill="1" applyBorder="1" applyAlignment="1">
      <alignment horizontal="left" vertical="center"/>
    </xf>
    <xf numFmtId="9" fontId="17" fillId="2" borderId="0" xfId="2" applyFont="1" applyFill="1" applyBorder="1" applyAlignment="1">
      <alignment horizontal="right" vertical="center"/>
    </xf>
    <xf numFmtId="0" fontId="9" fillId="0" borderId="0" xfId="0" applyFont="1"/>
    <xf numFmtId="0" fontId="4" fillId="2" borderId="0" xfId="3" applyFill="1" applyAlignment="1">
      <alignment wrapText="1"/>
    </xf>
    <xf numFmtId="0" fontId="21" fillId="2" borderId="0" xfId="3" applyFont="1" applyFill="1" applyAlignment="1">
      <alignment horizontal="justify"/>
    </xf>
    <xf numFmtId="0" fontId="22" fillId="2" borderId="0" xfId="3" applyFont="1" applyFill="1"/>
    <xf numFmtId="0" fontId="21" fillId="2" borderId="0" xfId="3" quotePrefix="1" applyFont="1" applyFill="1" applyAlignment="1">
      <alignment horizontal="justify"/>
    </xf>
    <xf numFmtId="0" fontId="21" fillId="2" borderId="0" xfId="3" applyFont="1" applyFill="1" applyAlignment="1">
      <alignment horizontal="justify" wrapText="1"/>
    </xf>
    <xf numFmtId="0" fontId="21" fillId="2" borderId="0" xfId="3" applyFont="1" applyFill="1"/>
    <xf numFmtId="0" fontId="19" fillId="2" borderId="0" xfId="3" applyFont="1" applyFill="1"/>
    <xf numFmtId="0" fontId="6" fillId="2" borderId="0" xfId="3" applyFont="1" applyFill="1"/>
    <xf numFmtId="167" fontId="4" fillId="2" borderId="0" xfId="1" applyNumberFormat="1" applyFill="1"/>
    <xf numFmtId="0" fontId="1" fillId="2" borderId="0" xfId="124" applyFill="1"/>
    <xf numFmtId="0" fontId="64" fillId="2" borderId="0" xfId="124" applyFont="1" applyFill="1"/>
    <xf numFmtId="193" fontId="64" fillId="2" borderId="0" xfId="124" applyNumberFormat="1" applyFont="1" applyFill="1"/>
    <xf numFmtId="0" fontId="68" fillId="2" borderId="0" xfId="124" applyFont="1" applyFill="1"/>
    <xf numFmtId="0" fontId="1" fillId="2" borderId="0" xfId="124" quotePrefix="1" applyFill="1"/>
    <xf numFmtId="0" fontId="1" fillId="2" borderId="0" xfId="124" applyFill="1" applyAlignment="1">
      <alignment wrapText="1"/>
    </xf>
    <xf numFmtId="14" fontId="1" fillId="2" borderId="0" xfId="124" applyNumberFormat="1" applyFill="1"/>
    <xf numFmtId="0" fontId="4" fillId="2" borderId="0" xfId="124" applyFont="1" applyFill="1"/>
    <xf numFmtId="0" fontId="17" fillId="2" borderId="0" xfId="124" applyFont="1" applyFill="1"/>
    <xf numFmtId="166" fontId="1" fillId="2" borderId="0" xfId="124" applyNumberFormat="1" applyFill="1"/>
    <xf numFmtId="14" fontId="1" fillId="2" borderId="0" xfId="124" quotePrefix="1" applyNumberFormat="1" applyFill="1"/>
    <xf numFmtId="0" fontId="64" fillId="2" borderId="0" xfId="124" applyFont="1" applyFill="1" applyAlignment="1"/>
    <xf numFmtId="49" fontId="4" fillId="2" borderId="0" xfId="3" applyNumberFormat="1" applyFont="1" applyFill="1" applyBorder="1" applyAlignment="1">
      <alignment vertical="center"/>
    </xf>
    <xf numFmtId="49" fontId="4" fillId="2" borderId="0" xfId="3" applyNumberFormat="1" applyFont="1" applyFill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49" fontId="4" fillId="2" borderId="0" xfId="3" applyNumberFormat="1" applyFont="1" applyFill="1" applyBorder="1" applyAlignment="1">
      <alignment horizontal="right" vertical="center"/>
    </xf>
    <xf numFmtId="166" fontId="24" fillId="2" borderId="0" xfId="3" applyNumberFormat="1" applyFont="1" applyFill="1" applyAlignment="1">
      <alignment horizontal="center"/>
    </xf>
    <xf numFmtId="166" fontId="4" fillId="2" borderId="0" xfId="3" applyNumberFormat="1" applyFont="1" applyFill="1" applyBorder="1" applyAlignment="1">
      <alignment horizontal="right"/>
    </xf>
    <xf numFmtId="166" fontId="7" fillId="2" borderId="0" xfId="3" applyNumberFormat="1" applyFont="1" applyFill="1" applyBorder="1" applyAlignment="1">
      <alignment horizontal="left"/>
    </xf>
    <xf numFmtId="49" fontId="7" fillId="2" borderId="0" xfId="3" applyNumberFormat="1" applyFont="1" applyFill="1" applyBorder="1" applyAlignment="1">
      <alignment horizontal="left" vertical="center"/>
    </xf>
    <xf numFmtId="164" fontId="4" fillId="2" borderId="1" xfId="1" applyFont="1" applyFill="1" applyBorder="1" applyAlignment="1">
      <alignment vertical="center"/>
    </xf>
    <xf numFmtId="0" fontId="4" fillId="2" borderId="0" xfId="3" applyNumberFormat="1" applyFont="1" applyFill="1" applyBorder="1" applyAlignment="1">
      <alignment horizontal="right" vertical="center"/>
    </xf>
    <xf numFmtId="167" fontId="4" fillId="2" borderId="0" xfId="1" applyNumberFormat="1" applyFont="1" applyFill="1" applyAlignment="1">
      <alignment horizontal="center" vertical="center"/>
    </xf>
    <xf numFmtId="49" fontId="9" fillId="2" borderId="0" xfId="3" applyNumberFormat="1" applyFont="1" applyFill="1" applyAlignment="1">
      <alignment horizontal="centerContinuous" vertical="center"/>
    </xf>
    <xf numFmtId="9" fontId="9" fillId="2" borderId="0" xfId="2" applyFont="1" applyFill="1" applyAlignment="1">
      <alignment vertical="center"/>
    </xf>
    <xf numFmtId="9" fontId="4" fillId="2" borderId="0" xfId="2" applyFont="1" applyFill="1" applyAlignment="1">
      <alignment vertical="center"/>
    </xf>
    <xf numFmtId="49" fontId="7" fillId="2" borderId="0" xfId="3" applyNumberFormat="1" applyFont="1" applyFill="1" applyAlignment="1">
      <alignment vertical="center"/>
    </xf>
    <xf numFmtId="49" fontId="9" fillId="2" borderId="0" xfId="3" applyNumberFormat="1" applyFont="1" applyFill="1" applyBorder="1" applyAlignment="1">
      <alignment vertical="center"/>
    </xf>
    <xf numFmtId="9" fontId="8" fillId="2" borderId="0" xfId="2" applyFont="1" applyFill="1" applyBorder="1" applyAlignment="1">
      <alignment vertical="center"/>
    </xf>
    <xf numFmtId="9" fontId="9" fillId="2" borderId="0" xfId="2" applyFont="1" applyFill="1" applyBorder="1" applyAlignment="1">
      <alignment vertical="center"/>
    </xf>
    <xf numFmtId="49" fontId="7" fillId="2" borderId="1" xfId="3" applyNumberFormat="1" applyFont="1" applyFill="1" applyBorder="1" applyAlignment="1">
      <alignment vertical="center"/>
    </xf>
    <xf numFmtId="167" fontId="7" fillId="2" borderId="1" xfId="1" applyNumberFormat="1" applyFont="1" applyFill="1" applyBorder="1" applyAlignment="1">
      <alignment horizontal="center" vertical="center" wrapText="1"/>
    </xf>
    <xf numFmtId="49" fontId="9" fillId="2" borderId="0" xfId="3" applyNumberFormat="1" applyFont="1" applyFill="1" applyAlignment="1">
      <alignment vertical="center"/>
    </xf>
    <xf numFmtId="0" fontId="4" fillId="2" borderId="0" xfId="3" applyFont="1" applyFill="1"/>
    <xf numFmtId="167" fontId="4" fillId="2" borderId="0" xfId="1" applyNumberFormat="1" applyFont="1" applyFill="1"/>
    <xf numFmtId="165" fontId="4" fillId="2" borderId="0" xfId="1" applyNumberFormat="1" applyFont="1" applyFill="1"/>
    <xf numFmtId="9" fontId="18" fillId="2" borderId="0" xfId="2" applyFont="1" applyFill="1" applyAlignment="1">
      <alignment horizontal="right" vertical="center"/>
    </xf>
    <xf numFmtId="9" fontId="4" fillId="2" borderId="0" xfId="2" applyFont="1" applyFill="1" applyAlignment="1">
      <alignment horizontal="right" vertical="center"/>
    </xf>
    <xf numFmtId="49" fontId="4" fillId="2" borderId="0" xfId="3" applyNumberFormat="1" applyFont="1" applyFill="1" applyAlignment="1">
      <alignment horizontal="right" vertical="center"/>
    </xf>
    <xf numFmtId="9" fontId="9" fillId="2" borderId="0" xfId="2" applyFont="1" applyFill="1" applyAlignment="1">
      <alignment horizontal="right" vertical="center"/>
    </xf>
    <xf numFmtId="165" fontId="4" fillId="2" borderId="0" xfId="1" quotePrefix="1" applyNumberFormat="1" applyFont="1" applyFill="1"/>
    <xf numFmtId="49" fontId="16" fillId="2" borderId="0" xfId="3" applyNumberFormat="1" applyFont="1" applyFill="1" applyAlignment="1">
      <alignment horizontal="right" vertical="center"/>
    </xf>
    <xf numFmtId="49" fontId="9" fillId="2" borderId="0" xfId="3" applyNumberFormat="1" applyFont="1" applyFill="1" applyAlignment="1">
      <alignment horizontal="right" vertical="center"/>
    </xf>
    <xf numFmtId="49" fontId="7" fillId="2" borderId="0" xfId="3" applyNumberFormat="1" applyFont="1" applyFill="1" applyAlignment="1">
      <alignment horizontal="left" vertical="center"/>
    </xf>
    <xf numFmtId="9" fontId="9" fillId="2" borderId="0" xfId="2" applyFont="1" applyFill="1" applyAlignment="1">
      <alignment horizontal="left" vertical="center"/>
    </xf>
    <xf numFmtId="49" fontId="6" fillId="2" borderId="0" xfId="3" applyNumberFormat="1" applyFont="1" applyFill="1" applyAlignment="1">
      <alignment horizontal="left" vertical="center"/>
    </xf>
    <xf numFmtId="0" fontId="9" fillId="2" borderId="0" xfId="3" applyFont="1" applyFill="1" applyAlignment="1"/>
    <xf numFmtId="0" fontId="0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26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4" fillId="2" borderId="0" xfId="3" applyFont="1" applyFill="1" applyAlignment="1">
      <alignment wrapText="1"/>
    </xf>
    <xf numFmtId="0" fontId="26" fillId="2" borderId="0" xfId="3" applyFont="1" applyFill="1"/>
    <xf numFmtId="166" fontId="9" fillId="2" borderId="0" xfId="3" applyNumberFormat="1" applyFont="1" applyFill="1"/>
    <xf numFmtId="0" fontId="4" fillId="2" borderId="0" xfId="3" quotePrefix="1" applyFill="1"/>
    <xf numFmtId="2" fontId="4" fillId="2" borderId="0" xfId="3" applyNumberFormat="1" applyFont="1" applyFill="1"/>
    <xf numFmtId="2" fontId="4" fillId="2" borderId="0" xfId="3" applyNumberFormat="1" applyFill="1"/>
    <xf numFmtId="0" fontId="25" fillId="2" borderId="0" xfId="3" applyFont="1" applyFill="1"/>
    <xf numFmtId="0" fontId="4" fillId="2" borderId="0" xfId="3" quotePrefix="1" applyFill="1" applyAlignment="1">
      <alignment horizontal="left"/>
    </xf>
    <xf numFmtId="0" fontId="4" fillId="2" borderId="0" xfId="3" applyFill="1" applyAlignment="1">
      <alignment horizontal="left"/>
    </xf>
    <xf numFmtId="167" fontId="10" fillId="2" borderId="0" xfId="1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192" fontId="24" fillId="2" borderId="0" xfId="0" applyNumberFormat="1" applyFont="1" applyFill="1" applyAlignment="1"/>
    <xf numFmtId="49" fontId="7" fillId="2" borderId="1" xfId="0" applyNumberFormat="1" applyFont="1" applyFill="1" applyBorder="1" applyAlignment="1">
      <alignment horizontal="left" vertical="center" wrapText="1"/>
    </xf>
    <xf numFmtId="192" fontId="24" fillId="2" borderId="14" xfId="0" applyNumberFormat="1" applyFont="1" applyFill="1" applyBorder="1" applyAlignment="1"/>
    <xf numFmtId="192" fontId="24" fillId="2" borderId="15" xfId="0" applyNumberFormat="1" applyFont="1" applyFill="1" applyBorder="1" applyAlignment="1"/>
    <xf numFmtId="192" fontId="24" fillId="2" borderId="16" xfId="0" applyNumberFormat="1" applyFont="1" applyFill="1" applyBorder="1" applyAlignment="1"/>
    <xf numFmtId="192" fontId="24" fillId="2" borderId="17" xfId="0" applyNumberFormat="1" applyFont="1" applyFill="1" applyBorder="1" applyAlignment="1">
      <alignment horizontal="center" vertical="top" wrapText="1"/>
    </xf>
    <xf numFmtId="192" fontId="24" fillId="2" borderId="18" xfId="0" applyNumberFormat="1" applyFont="1" applyFill="1" applyBorder="1" applyAlignment="1">
      <alignment horizontal="center" vertical="top" wrapText="1"/>
    </xf>
    <xf numFmtId="192" fontId="24" fillId="2" borderId="19" xfId="0" applyNumberFormat="1" applyFont="1" applyFill="1" applyBorder="1"/>
    <xf numFmtId="192" fontId="24" fillId="2" borderId="0" xfId="0" applyNumberFormat="1" applyFont="1" applyFill="1" applyBorder="1"/>
    <xf numFmtId="49" fontId="9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left" vertical="center"/>
    </xf>
    <xf numFmtId="167" fontId="10" fillId="2" borderId="0" xfId="1" applyNumberFormat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167" fontId="4" fillId="2" borderId="0" xfId="1" applyNumberFormat="1" applyFont="1" applyFill="1" applyBorder="1" applyAlignment="1">
      <alignment horizontal="right" vertical="center"/>
    </xf>
    <xf numFmtId="49" fontId="14" fillId="2" borderId="0" xfId="0" applyNumberFormat="1" applyFont="1" applyFill="1" applyAlignment="1">
      <alignment horizontal="right" vertical="center"/>
    </xf>
    <xf numFmtId="49" fontId="20" fillId="2" borderId="0" xfId="0" applyNumberFormat="1" applyFont="1" applyFill="1" applyBorder="1" applyAlignment="1">
      <alignment horizontal="left" vertical="center"/>
    </xf>
    <xf numFmtId="167" fontId="17" fillId="2" borderId="0" xfId="1" applyNumberFormat="1" applyFont="1" applyFill="1" applyBorder="1" applyAlignment="1">
      <alignment horizontal="right" vertical="center"/>
    </xf>
    <xf numFmtId="49" fontId="15" fillId="2" borderId="0" xfId="0" applyNumberFormat="1" applyFont="1" applyFill="1" applyBorder="1" applyAlignment="1">
      <alignment horizontal="right" vertical="center"/>
    </xf>
    <xf numFmtId="9" fontId="10" fillId="2" borderId="0" xfId="2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left" vertical="center"/>
    </xf>
    <xf numFmtId="9" fontId="15" fillId="2" borderId="0" xfId="2" applyFont="1" applyFill="1" applyBorder="1" applyAlignment="1">
      <alignment horizontal="right" vertical="center"/>
    </xf>
    <xf numFmtId="0" fontId="10" fillId="2" borderId="0" xfId="0" applyFont="1" applyFill="1"/>
    <xf numFmtId="0" fontId="17" fillId="2" borderId="0" xfId="0" applyFont="1" applyFill="1"/>
    <xf numFmtId="0" fontId="11" fillId="2" borderId="0" xfId="0" applyFont="1" applyFill="1"/>
    <xf numFmtId="167" fontId="10" fillId="2" borderId="0" xfId="1" applyNumberFormat="1" applyFont="1" applyFill="1"/>
    <xf numFmtId="0" fontId="15" fillId="2" borderId="0" xfId="0" applyFont="1" applyFill="1"/>
    <xf numFmtId="49" fontId="12" fillId="2" borderId="0" xfId="0" applyNumberFormat="1" applyFont="1" applyFill="1" applyAlignment="1">
      <alignment horizontal="right" vertical="center"/>
    </xf>
    <xf numFmtId="167" fontId="17" fillId="2" borderId="0" xfId="1" applyNumberFormat="1" applyFont="1" applyFill="1"/>
    <xf numFmtId="9" fontId="5" fillId="2" borderId="0" xfId="0" applyNumberFormat="1" applyFont="1" applyFill="1" applyAlignment="1">
      <alignment vertical="center"/>
    </xf>
    <xf numFmtId="0" fontId="9" fillId="2" borderId="0" xfId="2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right" vertical="center"/>
    </xf>
    <xf numFmtId="192" fontId="66" fillId="2" borderId="0" xfId="0" applyNumberFormat="1" applyFont="1" applyFill="1" applyAlignment="1">
      <alignment horizontal="center"/>
    </xf>
    <xf numFmtId="9" fontId="10" fillId="2" borderId="0" xfId="2" applyFont="1" applyFill="1" applyAlignment="1">
      <alignment horizontal="right" vertical="center"/>
    </xf>
    <xf numFmtId="9" fontId="9" fillId="2" borderId="0" xfId="2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/>
    </xf>
    <xf numFmtId="0" fontId="9" fillId="2" borderId="0" xfId="2" applyNumberFormat="1" applyFont="1" applyFill="1" applyAlignment="1">
      <alignment horizontal="left" vertical="center"/>
    </xf>
    <xf numFmtId="49" fontId="4" fillId="2" borderId="0" xfId="3" applyNumberFormat="1" applyFont="1" applyFill="1"/>
    <xf numFmtId="166" fontId="4" fillId="2" borderId="0" xfId="3" applyNumberFormat="1" applyFont="1" applyFill="1"/>
    <xf numFmtId="49" fontId="9" fillId="2" borderId="0" xfId="3" applyNumberFormat="1" applyFont="1" applyFill="1" applyAlignment="1">
      <alignment horizontal="center" wrapText="1"/>
    </xf>
    <xf numFmtId="166" fontId="4" fillId="2" borderId="0" xfId="3" applyNumberFormat="1" applyFont="1" applyFill="1" applyAlignment="1">
      <alignment horizontal="centerContinuous" wrapText="1"/>
    </xf>
    <xf numFmtId="49" fontId="4" fillId="2" borderId="0" xfId="3" applyNumberFormat="1" applyFont="1" applyFill="1" applyAlignment="1">
      <alignment horizontal="center"/>
    </xf>
    <xf numFmtId="166" fontId="4" fillId="2" borderId="0" xfId="3" applyNumberFormat="1" applyFont="1" applyFill="1" applyAlignment="1">
      <alignment horizontal="center"/>
    </xf>
    <xf numFmtId="49" fontId="9" fillId="2" borderId="0" xfId="3" applyNumberFormat="1" applyFont="1" applyFill="1" applyAlignment="1">
      <alignment horizontal="center"/>
    </xf>
    <xf numFmtId="49" fontId="4" fillId="2" borderId="0" xfId="3" quotePrefix="1" applyNumberFormat="1" applyFont="1" applyFill="1" applyAlignment="1">
      <alignment horizontal="center"/>
    </xf>
    <xf numFmtId="1" fontId="4" fillId="2" borderId="0" xfId="3" applyNumberFormat="1" applyFont="1" applyFill="1"/>
    <xf numFmtId="166" fontId="9" fillId="2" borderId="0" xfId="3" applyNumberFormat="1" applyFont="1" applyFill="1" applyAlignment="1"/>
    <xf numFmtId="49" fontId="4" fillId="2" borderId="0" xfId="3" applyNumberFormat="1" applyFont="1" applyFill="1" applyAlignment="1"/>
    <xf numFmtId="0" fontId="4" fillId="2" borderId="0" xfId="3" applyFont="1" applyFill="1" applyAlignment="1">
      <alignment horizontal="right"/>
    </xf>
    <xf numFmtId="49" fontId="4" fillId="2" borderId="0" xfId="3" quotePrefix="1" applyNumberFormat="1" applyFont="1" applyFill="1" applyAlignment="1"/>
    <xf numFmtId="166" fontId="4" fillId="2" borderId="0" xfId="3" applyNumberFormat="1" applyFill="1"/>
    <xf numFmtId="0" fontId="6" fillId="2" borderId="0" xfId="0" applyFont="1" applyFill="1" applyAlignment="1">
      <alignment wrapText="1"/>
    </xf>
    <xf numFmtId="0" fontId="7" fillId="2" borderId="0" xfId="3" applyFont="1" applyFill="1"/>
    <xf numFmtId="0" fontId="6" fillId="2" borderId="0" xfId="3" applyFont="1" applyFill="1" applyAlignment="1">
      <alignment wrapText="1"/>
    </xf>
    <xf numFmtId="49" fontId="23" fillId="2" borderId="0" xfId="3" applyNumberFormat="1" applyFont="1" applyFill="1" applyAlignment="1">
      <alignment vertical="center"/>
    </xf>
    <xf numFmtId="169" fontId="4" fillId="2" borderId="0" xfId="2" applyNumberFormat="1" applyFill="1"/>
    <xf numFmtId="0" fontId="64" fillId="2" borderId="0" xfId="0" applyFont="1" applyFill="1" applyAlignment="1">
      <alignment wrapText="1"/>
    </xf>
    <xf numFmtId="14" fontId="0" fillId="2" borderId="0" xfId="0" applyNumberFormat="1" applyFill="1"/>
    <xf numFmtId="169" fontId="2" fillId="2" borderId="0" xfId="2" applyNumberFormat="1" applyFont="1" applyFill="1" applyAlignment="1">
      <alignment wrapText="1"/>
    </xf>
    <xf numFmtId="169" fontId="64" fillId="2" borderId="0" xfId="2" applyNumberFormat="1" applyFont="1" applyFill="1" applyAlignment="1">
      <alignment wrapText="1"/>
    </xf>
    <xf numFmtId="169" fontId="64" fillId="2" borderId="0" xfId="2" applyNumberFormat="1" applyFont="1" applyFill="1"/>
    <xf numFmtId="169" fontId="0" fillId="2" borderId="0" xfId="0" applyNumberFormat="1" applyFill="1"/>
    <xf numFmtId="0" fontId="4" fillId="2" borderId="0" xfId="0" applyFont="1" applyFill="1" applyAlignment="1"/>
    <xf numFmtId="0" fontId="65" fillId="2" borderId="0" xfId="0" applyFont="1" applyFill="1"/>
    <xf numFmtId="0" fontId="0" fillId="2" borderId="0" xfId="0" applyFont="1" applyFill="1"/>
    <xf numFmtId="0" fontId="21" fillId="2" borderId="0" xfId="0" applyFont="1" applyFill="1"/>
    <xf numFmtId="0" fontId="9" fillId="2" borderId="0" xfId="0" applyFont="1" applyFill="1" applyAlignment="1"/>
    <xf numFmtId="0" fontId="31" fillId="2" borderId="0" xfId="0" applyFont="1" applyFill="1"/>
    <xf numFmtId="0" fontId="21" fillId="2" borderId="0" xfId="0" applyFont="1" applyFill="1" applyAlignment="1">
      <alignment horizontal="justify"/>
    </xf>
    <xf numFmtId="170" fontId="28" fillId="2" borderId="0" xfId="0" applyNumberFormat="1" applyFont="1" applyFill="1"/>
    <xf numFmtId="0" fontId="27" fillId="2" borderId="0" xfId="0" applyFont="1" applyFill="1"/>
    <xf numFmtId="167" fontId="27" fillId="2" borderId="0" xfId="1" applyNumberFormat="1" applyFont="1" applyFill="1"/>
    <xf numFmtId="0" fontId="21" fillId="2" borderId="0" xfId="0" applyFont="1" applyFill="1" applyAlignment="1">
      <alignment horizontal="justify" wrapText="1"/>
    </xf>
    <xf numFmtId="0" fontId="22" fillId="2" borderId="0" xfId="0" applyFont="1" applyFill="1"/>
    <xf numFmtId="0" fontId="21" fillId="2" borderId="0" xfId="0" quotePrefix="1" applyFont="1" applyFill="1" applyAlignment="1">
      <alignment horizontal="justify"/>
    </xf>
    <xf numFmtId="0" fontId="19" fillId="2" borderId="0" xfId="0" applyFont="1" applyFill="1"/>
    <xf numFmtId="0" fontId="9" fillId="2" borderId="0" xfId="3" applyFont="1" applyFill="1" applyAlignment="1">
      <alignment horizontal="left"/>
    </xf>
    <xf numFmtId="0" fontId="65" fillId="2" borderId="0" xfId="3" applyFont="1" applyFill="1"/>
    <xf numFmtId="0" fontId="65" fillId="2" borderId="0" xfId="3" applyFont="1" applyFill="1" applyAlignment="1">
      <alignment wrapText="1"/>
    </xf>
    <xf numFmtId="0" fontId="4" fillId="2" borderId="0" xfId="3" applyFill="1" applyAlignment="1">
      <alignment horizontal="left" wrapText="1"/>
    </xf>
    <xf numFmtId="170" fontId="28" fillId="2" borderId="0" xfId="3" applyNumberFormat="1" applyFont="1" applyFill="1"/>
    <xf numFmtId="0" fontId="27" fillId="2" borderId="0" xfId="3" applyFont="1" applyFill="1"/>
    <xf numFmtId="0" fontId="31" fillId="2" borderId="0" xfId="3" applyFont="1" applyFill="1"/>
    <xf numFmtId="49" fontId="4" fillId="2" borderId="0" xfId="3" applyNumberFormat="1" applyFill="1"/>
    <xf numFmtId="49" fontId="4" fillId="2" borderId="0" xfId="3" applyNumberFormat="1" applyFill="1" applyAlignment="1">
      <alignment wrapText="1"/>
    </xf>
    <xf numFmtId="49" fontId="30" fillId="2" borderId="0" xfId="3" applyNumberFormat="1" applyFont="1" applyFill="1"/>
    <xf numFmtId="0" fontId="62" fillId="2" borderId="0" xfId="4" applyFont="1" applyFill="1"/>
    <xf numFmtId="0" fontId="63" fillId="2" borderId="0" xfId="4" applyFont="1" applyFill="1"/>
    <xf numFmtId="0" fontId="63" fillId="2" borderId="0" xfId="0" applyFont="1" applyFill="1"/>
    <xf numFmtId="166" fontId="63" fillId="2" borderId="0" xfId="4" applyNumberFormat="1" applyFont="1" applyFill="1"/>
    <xf numFmtId="0" fontId="63" fillId="2" borderId="12" xfId="4" applyFont="1" applyFill="1" applyBorder="1"/>
    <xf numFmtId="0" fontId="63" fillId="2" borderId="12" xfId="0" applyFont="1" applyFill="1" applyBorder="1"/>
    <xf numFmtId="0" fontId="63" fillId="2" borderId="2" xfId="4" applyFont="1" applyFill="1" applyBorder="1"/>
    <xf numFmtId="166" fontId="63" fillId="2" borderId="2" xfId="0" applyNumberFormat="1" applyFont="1" applyFill="1" applyBorder="1"/>
    <xf numFmtId="166" fontId="63" fillId="2" borderId="0" xfId="0" applyNumberFormat="1" applyFont="1" applyFill="1"/>
    <xf numFmtId="0" fontId="63" fillId="2" borderId="13" xfId="4" applyFont="1" applyFill="1" applyBorder="1"/>
    <xf numFmtId="166" fontId="63" fillId="2" borderId="13" xfId="0" applyNumberFormat="1" applyFont="1" applyFill="1" applyBorder="1"/>
    <xf numFmtId="168" fontId="63" fillId="2" borderId="0" xfId="4" applyNumberFormat="1" applyFont="1" applyFill="1"/>
    <xf numFmtId="0" fontId="63" fillId="2" borderId="2" xfId="0" applyFont="1" applyFill="1" applyBorder="1"/>
    <xf numFmtId="0" fontId="63" fillId="2" borderId="0" xfId="4" applyFont="1" applyFill="1" applyBorder="1"/>
    <xf numFmtId="166" fontId="63" fillId="2" borderId="0" xfId="0" applyNumberFormat="1" applyFont="1" applyFill="1" applyBorder="1"/>
    <xf numFmtId="166" fontId="63" fillId="2" borderId="12" xfId="0" applyNumberFormat="1" applyFont="1" applyFill="1" applyBorder="1"/>
    <xf numFmtId="0" fontId="6" fillId="2" borderId="0" xfId="4" applyFont="1" applyFill="1"/>
    <xf numFmtId="0" fontId="9" fillId="2" borderId="0" xfId="4" applyFont="1" applyFill="1"/>
  </cellXfs>
  <cellStyles count="125">
    <cellStyle name="0mitP" xfId="12"/>
    <cellStyle name="0ohneP" xfId="13"/>
    <cellStyle name="10mitP" xfId="14"/>
    <cellStyle name="10mitP 2" xfId="15"/>
    <cellStyle name="12mitP" xfId="16"/>
    <cellStyle name="12ohneP" xfId="17"/>
    <cellStyle name="13mitP" xfId="18"/>
    <cellStyle name="1mitP" xfId="19"/>
    <cellStyle name="1ohneP" xfId="20"/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20% - Akzent1" xfId="27"/>
    <cellStyle name="20% - Akzent2" xfId="28"/>
    <cellStyle name="20% - Akzent3" xfId="29"/>
    <cellStyle name="20% - Akzent4" xfId="30"/>
    <cellStyle name="20% - Akzent5" xfId="31"/>
    <cellStyle name="20% - Akzent6" xfId="32"/>
    <cellStyle name="2mitP" xfId="33"/>
    <cellStyle name="2ohneP" xfId="34"/>
    <cellStyle name="3mitP" xfId="35"/>
    <cellStyle name="3mitP 2" xfId="36"/>
    <cellStyle name="3ohneP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Akzent1" xfId="44"/>
    <cellStyle name="40% - Akzent2" xfId="45"/>
    <cellStyle name="40% - Akzent3" xfId="46"/>
    <cellStyle name="40% - Akzent4" xfId="47"/>
    <cellStyle name="40% - Akzent5" xfId="48"/>
    <cellStyle name="40% - Akzent6" xfId="49"/>
    <cellStyle name="4mitP" xfId="50"/>
    <cellStyle name="4ohneP" xfId="51"/>
    <cellStyle name="60% - Accent1" xfId="52"/>
    <cellStyle name="60% - Accent2" xfId="53"/>
    <cellStyle name="60% - Accent3" xfId="54"/>
    <cellStyle name="60% - Accent4" xfId="55"/>
    <cellStyle name="60% - Accent5" xfId="56"/>
    <cellStyle name="60% - Accent6" xfId="57"/>
    <cellStyle name="60% - Akzent1" xfId="58"/>
    <cellStyle name="60% - Akzent2" xfId="59"/>
    <cellStyle name="60% - Akzent3" xfId="60"/>
    <cellStyle name="60% - Akzent4" xfId="61"/>
    <cellStyle name="60% - Akzent5" xfId="62"/>
    <cellStyle name="60% - Akzent6" xfId="63"/>
    <cellStyle name="6mitP" xfId="64"/>
    <cellStyle name="6mitP 2" xfId="65"/>
    <cellStyle name="6ohneP" xfId="66"/>
    <cellStyle name="7mitP" xfId="67"/>
    <cellStyle name="7mitP 2" xfId="68"/>
    <cellStyle name="9mitP" xfId="69"/>
    <cellStyle name="9ohneP" xfId="70"/>
    <cellStyle name="Accent1" xfId="71"/>
    <cellStyle name="Accent2" xfId="72"/>
    <cellStyle name="Accent3" xfId="73"/>
    <cellStyle name="Accent4" xfId="74"/>
    <cellStyle name="Accent5" xfId="75"/>
    <cellStyle name="Accent6" xfId="76"/>
    <cellStyle name="Bad" xfId="77"/>
    <cellStyle name="BvDAddIn_Percentage" xfId="78"/>
    <cellStyle name="Calculation" xfId="79"/>
    <cellStyle name="Check Cell" xfId="80"/>
    <cellStyle name="Comma_Sheet1" xfId="81"/>
    <cellStyle name="Detail ligne" xfId="82"/>
    <cellStyle name="Euro" xfId="5"/>
    <cellStyle name="Explanatory Text" xfId="83"/>
    <cellStyle name="Fuss" xfId="84"/>
    <cellStyle name="Good" xfId="85"/>
    <cellStyle name="Heading 1" xfId="86"/>
    <cellStyle name="Heading 2" xfId="87"/>
    <cellStyle name="Heading 3" xfId="88"/>
    <cellStyle name="Heading 4" xfId="89"/>
    <cellStyle name="Hyperlink 2" xfId="90"/>
    <cellStyle name="Identification requete" xfId="91"/>
    <cellStyle name="Input" xfId="92"/>
    <cellStyle name="Komma" xfId="1" builtinId="3"/>
    <cellStyle name="Komma 2" xfId="6"/>
    <cellStyle name="Ligne détail" xfId="93"/>
    <cellStyle name="Link 2" xfId="123"/>
    <cellStyle name="Linked Cell" xfId="94"/>
    <cellStyle name="MEV1" xfId="95"/>
    <cellStyle name="MEV2" xfId="96"/>
    <cellStyle name="mitP" xfId="97"/>
    <cellStyle name="Normal_1.11" xfId="98"/>
    <cellStyle name="Note" xfId="99"/>
    <cellStyle name="ohneP" xfId="100"/>
    <cellStyle name="Output" xfId="101"/>
    <cellStyle name="Prozent" xfId="2" builtinId="5"/>
    <cellStyle name="Prozent 2" xfId="7"/>
    <cellStyle name="Prozent 3" xfId="11"/>
    <cellStyle name="Standard" xfId="0" builtinId="0"/>
    <cellStyle name="Standard 2" xfId="3"/>
    <cellStyle name="Standard 2 2" xfId="8"/>
    <cellStyle name="Standard 2 3" xfId="102"/>
    <cellStyle name="Standard 3" xfId="4"/>
    <cellStyle name="Standard 4" xfId="9"/>
    <cellStyle name="Standard 5" xfId="10"/>
    <cellStyle name="Standard 6" xfId="124"/>
    <cellStyle name="Title" xfId="103"/>
    <cellStyle name="Titre colonne" xfId="104"/>
    <cellStyle name="Titre colonnes" xfId="105"/>
    <cellStyle name="Titre general" xfId="106"/>
    <cellStyle name="Titre général" xfId="107"/>
    <cellStyle name="Titre ligne" xfId="108"/>
    <cellStyle name="Titre lignes" xfId="109"/>
    <cellStyle name="Titre tableau" xfId="110"/>
    <cellStyle name="Total" xfId="111"/>
    <cellStyle name="Total intermediaire" xfId="112"/>
    <cellStyle name="Total intermediaire 0" xfId="113"/>
    <cellStyle name="Total intermediaire 1" xfId="114"/>
    <cellStyle name="Total intermediaire 2" xfId="115"/>
    <cellStyle name="Total intermediaire 3" xfId="116"/>
    <cellStyle name="Total intermediaire 4" xfId="117"/>
    <cellStyle name="Total intermediaire_EU_September" xfId="118"/>
    <cellStyle name="Total tableau" xfId="119"/>
    <cellStyle name="Total_Popprojectiontotal" xfId="120"/>
    <cellStyle name="Undefiniert" xfId="121"/>
    <cellStyle name="Warning Text" xfId="1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08200"/>
      <rgbColor rgb="000E3C8A"/>
      <rgbColor rgb="00E6460F"/>
      <rgbColor rgb="00ABABAB"/>
      <rgbColor rgb="00707172"/>
      <rgbColor rgb="00DFDEDD"/>
      <rgbColor rgb="00F08200"/>
      <rgbColor rgb="000E3C8A"/>
      <rgbColor rgb="00F08200"/>
      <rgbColor rgb="000E3C8A"/>
      <rgbColor rgb="00E6460F"/>
      <rgbColor rgb="00ABABAB"/>
      <rgbColor rgb="00707172"/>
      <rgbColor rgb="00DFDEDD"/>
      <rgbColor rgb="00F08200"/>
      <rgbColor rgb="000E3C8A"/>
      <rgbColor rgb="0000CCFF"/>
      <rgbColor rgb="00707172"/>
      <rgbColor rgb="00ABABAB"/>
      <rgbColor rgb="00E6460F"/>
      <rgbColor rgb="00DFDEDD"/>
      <rgbColor rgb="00F08200"/>
      <rgbColor rgb="00FFFFFF"/>
      <rgbColor rgb="000E3C8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08200"/>
      <color rgb="FFABABAB"/>
      <color rgb="FFDFDEDD"/>
      <color rgb="FFFFCC00"/>
      <color rgb="FF707172"/>
      <color rgb="FFE6460F"/>
      <color rgb="FF0E3C8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87083954297069E-2"/>
          <c:y val="4.6875E-2"/>
          <c:w val="0.96820665673124684"/>
          <c:h val="0.6750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'Seite 5 '!$C$2</c:f>
              <c:strCache>
                <c:ptCount val="1"/>
                <c:pt idx="0">
                  <c:v>Herbst 2019 (1.500 Unternehmen)</c:v>
                </c:pt>
              </c:strCache>
            </c:strRef>
          </c:tx>
          <c:spPr>
            <a:pattFill prst="dkDnDiag">
              <a:fgClr>
                <a:schemeClr val="accent2"/>
              </a:fgClr>
              <a:bgClr>
                <a:schemeClr val="bg1"/>
              </a:bgClr>
            </a:pattFill>
            <a:ln w="3175">
              <a:solidFill>
                <a:schemeClr val="accent2"/>
              </a:solidFill>
            </a:ln>
          </c:spPr>
          <c:invertIfNegative val="0"/>
          <c:dLbls>
            <c:dLbl>
              <c:idx val="10"/>
              <c:layout>
                <c:manualLayout>
                  <c:x val="-5.96125186289120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DF-4350-A680-2F60AB2E53FA}"/>
                </c:ext>
              </c:extLst>
            </c:dLbl>
            <c:dLbl>
              <c:idx val="12"/>
              <c:layout>
                <c:manualLayout>
                  <c:x val="-3.9741679085941381E-3"/>
                  <c:y val="8.3715684397143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DF-4350-A680-2F60AB2E53FA}"/>
                </c:ext>
              </c:extLst>
            </c:dLbl>
            <c:dLbl>
              <c:idx val="17"/>
              <c:layout>
                <c:manualLayout>
                  <c:x val="-1.9870839542970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DF-4350-A680-2F60AB2E53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'Seite 5 '!$D$3:$U$3</c:f>
              <c:strCache>
                <c:ptCount val="18"/>
                <c:pt idx="0">
                  <c:v>Insgesamt</c:v>
                </c:pt>
                <c:pt idx="2">
                  <c:v>West</c:v>
                </c:pt>
                <c:pt idx="3">
                  <c:v>Ost</c:v>
                </c:pt>
                <c:pt idx="5">
                  <c:v>Metall/Kfz/Mbau</c:v>
                </c:pt>
                <c:pt idx="6">
                  <c:v>Dienstleistungen </c:v>
                </c:pt>
                <c:pt idx="7">
                  <c:v>Ernährung</c:v>
                </c:pt>
                <c:pt idx="8">
                  <c:v>Handel</c:v>
                </c:pt>
                <c:pt idx="9">
                  <c:v>Elektro</c:v>
                </c:pt>
                <c:pt idx="10">
                  <c:v>Agrar</c:v>
                </c:pt>
                <c:pt idx="11">
                  <c:v>Chemie</c:v>
                </c:pt>
                <c:pt idx="12">
                  <c:v>Bau</c:v>
                </c:pt>
                <c:pt idx="14">
                  <c:v>Umsatz: &lt; 5Mio€</c:v>
                </c:pt>
                <c:pt idx="15">
                  <c:v>5 bis &lt; 25Mio€</c:v>
                </c:pt>
                <c:pt idx="16">
                  <c:v>25 bis &lt; 50Mio€</c:v>
                </c:pt>
                <c:pt idx="17">
                  <c:v>&gt; 50Mio€</c:v>
                </c:pt>
              </c:strCache>
            </c:strRef>
          </c:cat>
          <c:val>
            <c:numRef>
              <c:f>'Seite 5 '!$D$8:$U$8</c:f>
              <c:numCache>
                <c:formatCode>0.0_ ;[Red]\-0.0\ </c:formatCode>
                <c:ptCount val="18"/>
                <c:pt idx="0">
                  <c:v>61.800000000000011</c:v>
                </c:pt>
                <c:pt idx="2">
                  <c:v>63.099999999999994</c:v>
                </c:pt>
                <c:pt idx="3">
                  <c:v>58.400000000000006</c:v>
                </c:pt>
                <c:pt idx="5">
                  <c:v>45.500000000000014</c:v>
                </c:pt>
                <c:pt idx="6">
                  <c:v>74.5</c:v>
                </c:pt>
                <c:pt idx="7">
                  <c:v>71.3</c:v>
                </c:pt>
                <c:pt idx="8">
                  <c:v>65.100000000000009</c:v>
                </c:pt>
                <c:pt idx="9">
                  <c:v>64.899999999999991</c:v>
                </c:pt>
                <c:pt idx="10">
                  <c:v>12.300000000000004</c:v>
                </c:pt>
                <c:pt idx="11">
                  <c:v>50</c:v>
                </c:pt>
                <c:pt idx="12">
                  <c:v>91.7</c:v>
                </c:pt>
                <c:pt idx="14">
                  <c:v>57.000000000000007</c:v>
                </c:pt>
                <c:pt idx="15">
                  <c:v>61.3</c:v>
                </c:pt>
                <c:pt idx="16">
                  <c:v>66.800000000000011</c:v>
                </c:pt>
                <c:pt idx="1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DF-4350-A680-2F60AB2E53FA}"/>
            </c:ext>
          </c:extLst>
        </c:ser>
        <c:ser>
          <c:idx val="3"/>
          <c:order val="1"/>
          <c:tx>
            <c:v>vor dem Shutdown (1.043 Unternehmen)</c:v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5.9612518628912028E-3"/>
                  <c:y val="8.3717191601049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DF-4350-A680-2F60AB2E53FA}"/>
                </c:ext>
              </c:extLst>
            </c:dLbl>
            <c:dLbl>
              <c:idx val="2"/>
              <c:layout>
                <c:manualLayout>
                  <c:x val="3.97416790859413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DF-4350-A680-2F60AB2E53FA}"/>
                </c:ext>
              </c:extLst>
            </c:dLbl>
            <c:dLbl>
              <c:idx val="3"/>
              <c:layout>
                <c:manualLayout>
                  <c:x val="3.9741679085941017E-3"/>
                  <c:y val="-4.1856955380577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4DF-4350-A680-2F60AB2E53FA}"/>
                </c:ext>
              </c:extLst>
            </c:dLbl>
            <c:dLbl>
              <c:idx val="5"/>
              <c:layout>
                <c:manualLayout>
                  <c:x val="5.96125186289120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DF-4350-A680-2F60AB2E53FA}"/>
                </c:ext>
              </c:extLst>
            </c:dLbl>
            <c:dLbl>
              <c:idx val="6"/>
              <c:layout>
                <c:manualLayout>
                  <c:x val="3.97416790859413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4DF-4350-A680-2F60AB2E53FA}"/>
                </c:ext>
              </c:extLst>
            </c:dLbl>
            <c:dLbl>
              <c:idx val="7"/>
              <c:layout>
                <c:manualLayout>
                  <c:x val="5.9612518628912071E-3"/>
                  <c:y val="1.25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4DF-4350-A680-2F60AB2E53FA}"/>
                </c:ext>
              </c:extLst>
            </c:dLbl>
            <c:dLbl>
              <c:idx val="8"/>
              <c:layout>
                <c:manualLayout>
                  <c:x val="3.97416790859413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4DF-4350-A680-2F60AB2E53FA}"/>
                </c:ext>
              </c:extLst>
            </c:dLbl>
            <c:dLbl>
              <c:idx val="9"/>
              <c:layout>
                <c:manualLayout>
                  <c:x val="3.9741679085940652E-3"/>
                  <c:y val="-3.83692454372265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4DF-4350-A680-2F60AB2E53FA}"/>
                </c:ext>
              </c:extLst>
            </c:dLbl>
            <c:dLbl>
              <c:idx val="11"/>
              <c:layout>
                <c:manualLayout>
                  <c:x val="1.9870839542969962E-3"/>
                  <c:y val="8.3717191601049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4DF-4350-A680-2F60AB2E53FA}"/>
                </c:ext>
              </c:extLst>
            </c:dLbl>
            <c:dLbl>
              <c:idx val="12"/>
              <c:layout>
                <c:manualLayout>
                  <c:x val="-7.28589033186241E-17"/>
                  <c:y val="1.6666666666666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4DF-4350-A680-2F60AB2E53FA}"/>
                </c:ext>
              </c:extLst>
            </c:dLbl>
            <c:dLbl>
              <c:idx val="14"/>
              <c:layout>
                <c:manualLayout>
                  <c:x val="3.9741679085941381E-3"/>
                  <c:y val="8.3717191601049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4DF-4350-A680-2F60AB2E53FA}"/>
                </c:ext>
              </c:extLst>
            </c:dLbl>
            <c:dLbl>
              <c:idx val="15"/>
              <c:layout>
                <c:manualLayout>
                  <c:x val="5.9612518628912071E-3"/>
                  <c:y val="4.1666666666666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4DF-4350-A680-2F60AB2E53FA}"/>
                </c:ext>
              </c:extLst>
            </c:dLbl>
            <c:dLbl>
              <c:idx val="16"/>
              <c:layout>
                <c:manualLayout>
                  <c:x val="3.97416790859413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4DF-4350-A680-2F60AB2E53FA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'Seite 5 '!$D$3:$U$3</c:f>
              <c:strCache>
                <c:ptCount val="18"/>
                <c:pt idx="0">
                  <c:v>Insgesamt</c:v>
                </c:pt>
                <c:pt idx="2">
                  <c:v>West</c:v>
                </c:pt>
                <c:pt idx="3">
                  <c:v>Ost</c:v>
                </c:pt>
                <c:pt idx="5">
                  <c:v>Metall/Kfz/Mbau</c:v>
                </c:pt>
                <c:pt idx="6">
                  <c:v>Dienstleistungen </c:v>
                </c:pt>
                <c:pt idx="7">
                  <c:v>Ernährung</c:v>
                </c:pt>
                <c:pt idx="8">
                  <c:v>Handel</c:v>
                </c:pt>
                <c:pt idx="9">
                  <c:v>Elektro</c:v>
                </c:pt>
                <c:pt idx="10">
                  <c:v>Agrar</c:v>
                </c:pt>
                <c:pt idx="11">
                  <c:v>Chemie</c:v>
                </c:pt>
                <c:pt idx="12">
                  <c:v>Bau</c:v>
                </c:pt>
                <c:pt idx="14">
                  <c:v>Umsatz: &lt; 5Mio€</c:v>
                </c:pt>
                <c:pt idx="15">
                  <c:v>5 bis &lt; 25Mio€</c:v>
                </c:pt>
                <c:pt idx="16">
                  <c:v>25 bis &lt; 50Mio€</c:v>
                </c:pt>
                <c:pt idx="17">
                  <c:v>&gt; 50Mio€</c:v>
                </c:pt>
              </c:strCache>
            </c:strRef>
          </c:cat>
          <c:val>
            <c:numRef>
              <c:f>'Seite 5 '!$D$16:$U$16</c:f>
              <c:numCache>
                <c:formatCode>0.0_ ;[Red]\-0.0\ </c:formatCode>
                <c:ptCount val="18"/>
                <c:pt idx="0">
                  <c:v>52.699999999999996</c:v>
                </c:pt>
                <c:pt idx="2">
                  <c:v>56.400000000000006</c:v>
                </c:pt>
                <c:pt idx="3">
                  <c:v>43.099999999999987</c:v>
                </c:pt>
                <c:pt idx="5">
                  <c:v>31.8</c:v>
                </c:pt>
                <c:pt idx="6">
                  <c:v>56.9</c:v>
                </c:pt>
                <c:pt idx="7">
                  <c:v>62.1</c:v>
                </c:pt>
                <c:pt idx="8">
                  <c:v>56.999999999999986</c:v>
                </c:pt>
                <c:pt idx="9">
                  <c:v>61</c:v>
                </c:pt>
                <c:pt idx="10">
                  <c:v>31.399999999999995</c:v>
                </c:pt>
                <c:pt idx="11">
                  <c:v>46.20000000000001</c:v>
                </c:pt>
                <c:pt idx="12">
                  <c:v>95</c:v>
                </c:pt>
                <c:pt idx="14">
                  <c:v>42.900000000000006</c:v>
                </c:pt>
                <c:pt idx="15">
                  <c:v>51.800000000000004</c:v>
                </c:pt>
                <c:pt idx="16">
                  <c:v>55.2</c:v>
                </c:pt>
                <c:pt idx="17">
                  <c:v>67.199999999999989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4DF-4350-A680-2F60AB2E53FA}"/>
            </c:ext>
          </c:extLst>
        </c:ser>
        <c:ser>
          <c:idx val="4"/>
          <c:order val="2"/>
          <c:tx>
            <c:v>während des Shutdowns (1.043 Unternehmen)</c:v>
          </c:tx>
          <c:spPr>
            <a:solidFill>
              <a:schemeClr val="accent3"/>
            </a:solidFill>
            <a:ln w="3175">
              <a:solidFill>
                <a:schemeClr val="bg1"/>
              </a:solidFill>
            </a:ln>
          </c:spPr>
          <c:invertIfNegative val="0"/>
          <c:dLbls>
            <c:dLbl>
              <c:idx val="5"/>
              <c:layout>
                <c:manualLayout>
                  <c:x val="-3.974167908594211E-3"/>
                  <c:y val="1.2500328083989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4DF-4350-A680-2F60AB2E53FA}"/>
                </c:ext>
              </c:extLst>
            </c:dLbl>
            <c:dLbl>
              <c:idx val="11"/>
              <c:layout>
                <c:manualLayout>
                  <c:x val="3.97416790859413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4DF-4350-A680-2F60AB2E53FA}"/>
                </c:ext>
              </c:extLst>
            </c:dLbl>
            <c:dLbl>
              <c:idx val="12"/>
              <c:layout>
                <c:manualLayout>
                  <c:x val="1.987083954297069E-3"/>
                  <c:y val="1.6743136879428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4DF-4350-A680-2F60AB2E53FA}"/>
                </c:ext>
              </c:extLst>
            </c:dLbl>
            <c:dLbl>
              <c:idx val="17"/>
              <c:layout>
                <c:manualLayout>
                  <c:x val="1.9870839542970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4DF-4350-A680-2F60AB2E53FA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'Seite 5 '!$D$3:$U$3</c:f>
              <c:strCache>
                <c:ptCount val="18"/>
                <c:pt idx="0">
                  <c:v>Insgesamt</c:v>
                </c:pt>
                <c:pt idx="2">
                  <c:v>West</c:v>
                </c:pt>
                <c:pt idx="3">
                  <c:v>Ost</c:v>
                </c:pt>
                <c:pt idx="5">
                  <c:v>Metall/Kfz/Mbau</c:v>
                </c:pt>
                <c:pt idx="6">
                  <c:v>Dienstleistungen </c:v>
                </c:pt>
                <c:pt idx="7">
                  <c:v>Ernährung</c:v>
                </c:pt>
                <c:pt idx="8">
                  <c:v>Handel</c:v>
                </c:pt>
                <c:pt idx="9">
                  <c:v>Elektro</c:v>
                </c:pt>
                <c:pt idx="10">
                  <c:v>Agrar</c:v>
                </c:pt>
                <c:pt idx="11">
                  <c:v>Chemie</c:v>
                </c:pt>
                <c:pt idx="12">
                  <c:v>Bau</c:v>
                </c:pt>
                <c:pt idx="14">
                  <c:v>Umsatz: &lt; 5Mio€</c:v>
                </c:pt>
                <c:pt idx="15">
                  <c:v>5 bis &lt; 25Mio€</c:v>
                </c:pt>
                <c:pt idx="16">
                  <c:v>25 bis &lt; 50Mio€</c:v>
                </c:pt>
                <c:pt idx="17">
                  <c:v>&gt; 50Mio€</c:v>
                </c:pt>
              </c:strCache>
            </c:strRef>
          </c:cat>
          <c:val>
            <c:numRef>
              <c:f>'Seite 5 '!$D$24:$U$24</c:f>
              <c:numCache>
                <c:formatCode>0.0_ ;[Red]\-0.0\ </c:formatCode>
                <c:ptCount val="18"/>
                <c:pt idx="0">
                  <c:v>3.5999999999999979</c:v>
                </c:pt>
                <c:pt idx="2">
                  <c:v>2.2000000000000028</c:v>
                </c:pt>
                <c:pt idx="3">
                  <c:v>7.2999999999999972</c:v>
                </c:pt>
                <c:pt idx="5">
                  <c:v>-17</c:v>
                </c:pt>
                <c:pt idx="6">
                  <c:v>-10.600000000000001</c:v>
                </c:pt>
                <c:pt idx="7">
                  <c:v>-4.0000000000000036</c:v>
                </c:pt>
                <c:pt idx="8">
                  <c:v>-1.8999999999999986</c:v>
                </c:pt>
                <c:pt idx="9">
                  <c:v>1.2999999999999972</c:v>
                </c:pt>
                <c:pt idx="10">
                  <c:v>9.2999999999999954</c:v>
                </c:pt>
                <c:pt idx="11">
                  <c:v>24.9</c:v>
                </c:pt>
                <c:pt idx="12">
                  <c:v>70</c:v>
                </c:pt>
                <c:pt idx="14">
                  <c:v>-6.2000000000000028</c:v>
                </c:pt>
                <c:pt idx="15">
                  <c:v>3.8000000000000078</c:v>
                </c:pt>
                <c:pt idx="16">
                  <c:v>1.5000000000000071</c:v>
                </c:pt>
                <c:pt idx="17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4DF-4350-A680-2F60AB2E5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749350272"/>
        <c:axId val="749380736"/>
      </c:barChart>
      <c:catAx>
        <c:axId val="74935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-540000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938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9380736"/>
        <c:scaling>
          <c:orientation val="minMax"/>
          <c:max val="100"/>
          <c:min val="-25"/>
        </c:scaling>
        <c:delete val="1"/>
        <c:axPos val="l"/>
        <c:numFmt formatCode="#,##0_ ;[Red]\-#,##0\ " sourceLinked="0"/>
        <c:majorTickMark val="out"/>
        <c:minorTickMark val="none"/>
        <c:tickLblPos val="low"/>
        <c:crossAx val="749350272"/>
        <c:crosses val="autoZero"/>
        <c:crossBetween val="between"/>
        <c:majorUnit val="25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9741679085941381E-3"/>
          <c:y val="8.3333333333333332E-3"/>
          <c:w val="0.34030548076408623"/>
          <c:h val="0.14390321522309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6875E-2"/>
          <c:w val="1"/>
          <c:h val="0.65500000000000003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'S. 10 oben China Lieferketten'!$A$6</c:f>
              <c:strCache>
                <c:ptCount val="1"/>
                <c:pt idx="0">
                  <c:v>Frühjahr 2020</c:v>
                </c:pt>
              </c:strCache>
            </c:strRef>
          </c:tx>
          <c:spPr>
            <a:solidFill>
              <a:srgbClr val="F08200"/>
            </a:solidFill>
            <a:ln w="2540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A-EBD4-4C44-9AE7-59E13B96601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EBD4-4C44-9AE7-59E13B96601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4-EBD4-4C44-9AE7-59E13B96601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EBD4-4C44-9AE7-59E13B96601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6-EBD4-4C44-9AE7-59E13B96601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8-EBD4-4C44-9AE7-59E13B96601D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'S. 10 oben China Lieferketten'!$B$5:$Q$5</c:f>
              <c:strCache>
                <c:ptCount val="16"/>
                <c:pt idx="0">
                  <c:v>Insgesamt</c:v>
                </c:pt>
                <c:pt idx="2">
                  <c:v>Elektro</c:v>
                </c:pt>
                <c:pt idx="3">
                  <c:v>Chemie/
Kunststoff</c:v>
                </c:pt>
                <c:pt idx="4">
                  <c:v>Handel</c:v>
                </c:pt>
                <c:pt idx="5">
                  <c:v>Metall/Stahl/
Kfz/MBau</c:v>
                </c:pt>
                <c:pt idx="6">
                  <c:v>Ernährung/
Tabak</c:v>
                </c:pt>
                <c:pt idx="7">
                  <c:v>Dienst-
leistungen</c:v>
                </c:pt>
                <c:pt idx="8">
                  <c:v>Agrar-
wirtschaft</c:v>
                </c:pt>
                <c:pt idx="9">
                  <c:v>Baugewerbe</c:v>
                </c:pt>
                <c:pt idx="11">
                  <c:v>Bis 20 Besch.</c:v>
                </c:pt>
                <c:pt idx="12">
                  <c:v>Bis 50 Besch.</c:v>
                </c:pt>
                <c:pt idx="13">
                  <c:v>Bis 100 Besch.</c:v>
                </c:pt>
                <c:pt idx="14">
                  <c:v>Bis 200 Besch.</c:v>
                </c:pt>
                <c:pt idx="15">
                  <c:v>Über 200 Besch.</c:v>
                </c:pt>
              </c:strCache>
            </c:strRef>
          </c:cat>
          <c:val>
            <c:numRef>
              <c:f>'S. 10 oben China Lieferketten'!$B$6:$Q$6</c:f>
              <c:numCache>
                <c:formatCode>General</c:formatCode>
                <c:ptCount val="16"/>
                <c:pt idx="0">
                  <c:v>9.9</c:v>
                </c:pt>
                <c:pt idx="2">
                  <c:v>23.9</c:v>
                </c:pt>
                <c:pt idx="3">
                  <c:v>18.100000000000001</c:v>
                </c:pt>
                <c:pt idx="4">
                  <c:v>14.9</c:v>
                </c:pt>
                <c:pt idx="5">
                  <c:v>10.199999999999999</c:v>
                </c:pt>
                <c:pt idx="6">
                  <c:v>6.5</c:v>
                </c:pt>
                <c:pt idx="7">
                  <c:v>4.8</c:v>
                </c:pt>
                <c:pt idx="8">
                  <c:v>2.9</c:v>
                </c:pt>
                <c:pt idx="9">
                  <c:v>0.4</c:v>
                </c:pt>
                <c:pt idx="11">
                  <c:v>0.4</c:v>
                </c:pt>
                <c:pt idx="12">
                  <c:v>7.4</c:v>
                </c:pt>
                <c:pt idx="13">
                  <c:v>9.9</c:v>
                </c:pt>
                <c:pt idx="14">
                  <c:v>12.4</c:v>
                </c:pt>
                <c:pt idx="1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EBD4-4C44-9AE7-59E13B966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749350272"/>
        <c:axId val="749380736"/>
      </c:barChart>
      <c:catAx>
        <c:axId val="74935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Frutiger 45 Light" panose="020B0303030504020204" pitchFamily="34" charset="0"/>
                <a:ea typeface="Arial"/>
                <a:cs typeface="Arial"/>
              </a:defRPr>
            </a:pPr>
            <a:endParaRPr lang="de-DE"/>
          </a:p>
        </c:txPr>
        <c:crossAx val="74938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9380736"/>
        <c:scaling>
          <c:orientation val="minMax"/>
          <c:max val="25"/>
          <c:min val="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7493502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97985899312314"/>
          <c:y val="6.3492309540510064E-2"/>
          <c:w val="0.76835778358331663"/>
          <c:h val="0.797622138602657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'Seite 10 unten links'!$B$4</c:f>
              <c:strCache>
                <c:ptCount val="1"/>
                <c:pt idx="0">
                  <c:v>Umfrage-Saldo</c:v>
                </c:pt>
              </c:strCache>
            </c:strRef>
          </c:tx>
          <c:spPr>
            <a:solidFill>
              <a:schemeClr val="bg2">
                <a:lumMod val="65000"/>
              </a:schemeClr>
            </a:solidFill>
            <a:ln w="25400">
              <a:noFill/>
            </a:ln>
          </c:spPr>
          <c:invertIfNegative val="0"/>
          <c:cat>
            <c:strRef>
              <c:f>'Seite 10 unten links'!$A$17:$A$202</c:f>
              <c:strCache>
                <c:ptCount val="186"/>
                <c:pt idx="0">
                  <c:v>05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06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07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08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09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11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12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13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14</c:v>
                </c:pt>
                <c:pt idx="109">
                  <c:v>2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15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16</c:v>
                </c:pt>
                <c:pt idx="133">
                  <c:v>2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9</c:v>
                </c:pt>
                <c:pt idx="141">
                  <c:v>10</c:v>
                </c:pt>
                <c:pt idx="142">
                  <c:v>11</c:v>
                </c:pt>
                <c:pt idx="143">
                  <c:v>12</c:v>
                </c:pt>
                <c:pt idx="144">
                  <c:v>17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18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19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20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</c:strCache>
            </c:strRef>
          </c:cat>
          <c:val>
            <c:numRef>
              <c:f>'Seite 10 unten links'!$B$17:$B$202</c:f>
              <c:numCache>
                <c:formatCode>General</c:formatCode>
                <c:ptCount val="186"/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3">
                  <c:v>9.3000000000000007</c:v>
                </c:pt>
                <c:pt idx="14">
                  <c:v>9.3000000000000007</c:v>
                </c:pt>
                <c:pt idx="15">
                  <c:v>9.3000000000000007</c:v>
                </c:pt>
                <c:pt idx="19">
                  <c:v>28.5</c:v>
                </c:pt>
                <c:pt idx="20">
                  <c:v>28.5</c:v>
                </c:pt>
                <c:pt idx="21">
                  <c:v>28.5</c:v>
                </c:pt>
                <c:pt idx="25">
                  <c:v>21.3</c:v>
                </c:pt>
                <c:pt idx="26">
                  <c:v>21.3</c:v>
                </c:pt>
                <c:pt idx="27">
                  <c:v>21.3</c:v>
                </c:pt>
                <c:pt idx="31">
                  <c:v>24.9</c:v>
                </c:pt>
                <c:pt idx="32">
                  <c:v>24.9</c:v>
                </c:pt>
                <c:pt idx="33">
                  <c:v>24.9</c:v>
                </c:pt>
                <c:pt idx="37">
                  <c:v>23.1</c:v>
                </c:pt>
                <c:pt idx="38">
                  <c:v>23.1</c:v>
                </c:pt>
                <c:pt idx="39">
                  <c:v>23.1</c:v>
                </c:pt>
                <c:pt idx="43">
                  <c:v>23</c:v>
                </c:pt>
                <c:pt idx="44">
                  <c:v>23</c:v>
                </c:pt>
                <c:pt idx="45">
                  <c:v>23</c:v>
                </c:pt>
                <c:pt idx="49">
                  <c:v>-18.8</c:v>
                </c:pt>
                <c:pt idx="50">
                  <c:v>-18.8</c:v>
                </c:pt>
                <c:pt idx="51">
                  <c:v>-18.8</c:v>
                </c:pt>
                <c:pt idx="55">
                  <c:v>-7.8</c:v>
                </c:pt>
                <c:pt idx="56">
                  <c:v>-7.8</c:v>
                </c:pt>
                <c:pt idx="57">
                  <c:v>-7.8</c:v>
                </c:pt>
                <c:pt idx="61">
                  <c:v>2.6</c:v>
                </c:pt>
                <c:pt idx="62">
                  <c:v>2.6</c:v>
                </c:pt>
                <c:pt idx="63">
                  <c:v>2.6</c:v>
                </c:pt>
                <c:pt idx="67">
                  <c:v>22.6</c:v>
                </c:pt>
                <c:pt idx="68">
                  <c:v>22.6</c:v>
                </c:pt>
                <c:pt idx="69">
                  <c:v>22.6</c:v>
                </c:pt>
                <c:pt idx="73">
                  <c:v>34.1</c:v>
                </c:pt>
                <c:pt idx="74">
                  <c:v>34.1</c:v>
                </c:pt>
                <c:pt idx="75">
                  <c:v>34.1</c:v>
                </c:pt>
                <c:pt idx="79">
                  <c:v>20.8</c:v>
                </c:pt>
                <c:pt idx="80">
                  <c:v>20.8</c:v>
                </c:pt>
                <c:pt idx="81">
                  <c:v>20.8</c:v>
                </c:pt>
                <c:pt idx="85">
                  <c:v>24.2</c:v>
                </c:pt>
                <c:pt idx="86">
                  <c:v>24.2</c:v>
                </c:pt>
                <c:pt idx="87">
                  <c:v>24.2</c:v>
                </c:pt>
                <c:pt idx="91">
                  <c:v>16.5</c:v>
                </c:pt>
                <c:pt idx="92">
                  <c:v>16.5</c:v>
                </c:pt>
                <c:pt idx="93">
                  <c:v>16.5</c:v>
                </c:pt>
                <c:pt idx="97">
                  <c:v>13.500000000000002</c:v>
                </c:pt>
                <c:pt idx="98">
                  <c:v>13.500000000000002</c:v>
                </c:pt>
                <c:pt idx="99">
                  <c:v>13.500000000000002</c:v>
                </c:pt>
                <c:pt idx="103">
                  <c:v>16.600000000000001</c:v>
                </c:pt>
                <c:pt idx="104">
                  <c:v>16.600000000000001</c:v>
                </c:pt>
                <c:pt idx="105">
                  <c:v>16.600000000000001</c:v>
                </c:pt>
                <c:pt idx="109">
                  <c:v>10.9</c:v>
                </c:pt>
                <c:pt idx="110">
                  <c:v>10.9</c:v>
                </c:pt>
                <c:pt idx="111">
                  <c:v>10.9</c:v>
                </c:pt>
                <c:pt idx="115">
                  <c:v>10.7</c:v>
                </c:pt>
                <c:pt idx="116">
                  <c:v>10.7</c:v>
                </c:pt>
                <c:pt idx="117">
                  <c:v>10.7</c:v>
                </c:pt>
                <c:pt idx="121">
                  <c:v>11.7</c:v>
                </c:pt>
                <c:pt idx="122">
                  <c:v>11.7</c:v>
                </c:pt>
                <c:pt idx="123">
                  <c:v>11.7</c:v>
                </c:pt>
                <c:pt idx="127">
                  <c:v>11.299999999999999</c:v>
                </c:pt>
                <c:pt idx="128">
                  <c:v>11.299999999999999</c:v>
                </c:pt>
                <c:pt idx="129">
                  <c:v>11.299999999999999</c:v>
                </c:pt>
                <c:pt idx="133">
                  <c:v>6.7999999999999989</c:v>
                </c:pt>
                <c:pt idx="134">
                  <c:v>6.7999999999999989</c:v>
                </c:pt>
                <c:pt idx="135">
                  <c:v>6.7999999999999989</c:v>
                </c:pt>
                <c:pt idx="139">
                  <c:v>18.100000000000001</c:v>
                </c:pt>
                <c:pt idx="140">
                  <c:v>18.100000000000001</c:v>
                </c:pt>
                <c:pt idx="141">
                  <c:v>18.100000000000001</c:v>
                </c:pt>
                <c:pt idx="145">
                  <c:v>20.3</c:v>
                </c:pt>
                <c:pt idx="146">
                  <c:v>20.3</c:v>
                </c:pt>
                <c:pt idx="147">
                  <c:v>20.3</c:v>
                </c:pt>
                <c:pt idx="151">
                  <c:v>23.9</c:v>
                </c:pt>
                <c:pt idx="152">
                  <c:v>23.9</c:v>
                </c:pt>
                <c:pt idx="153">
                  <c:v>23.9</c:v>
                </c:pt>
                <c:pt idx="157">
                  <c:v>22.200000000000003</c:v>
                </c:pt>
                <c:pt idx="158">
                  <c:v>22.200000000000003</c:v>
                </c:pt>
                <c:pt idx="159">
                  <c:v>22.200000000000003</c:v>
                </c:pt>
                <c:pt idx="163">
                  <c:v>28.6</c:v>
                </c:pt>
                <c:pt idx="164">
                  <c:v>28.6</c:v>
                </c:pt>
                <c:pt idx="165">
                  <c:v>28.6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5">
                  <c:v>14</c:v>
                </c:pt>
                <c:pt idx="176">
                  <c:v>14</c:v>
                </c:pt>
                <c:pt idx="177">
                  <c:v>14</c:v>
                </c:pt>
                <c:pt idx="181">
                  <c:v>9.4999999999999982</c:v>
                </c:pt>
                <c:pt idx="182">
                  <c:v>9.4999999999999982</c:v>
                </c:pt>
                <c:pt idx="183">
                  <c:v>9.4999999999999982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C-43CB-81BE-BC09B4524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37833344"/>
        <c:axId val="1037834880"/>
      </c:barChart>
      <c:lineChart>
        <c:grouping val="standard"/>
        <c:varyColors val="0"/>
        <c:ser>
          <c:idx val="2"/>
          <c:order val="1"/>
          <c:tx>
            <c:strRef>
              <c:f>'Seite 10 unten links'!$D$4</c:f>
              <c:strCache>
                <c:ptCount val="1"/>
                <c:pt idx="0">
                  <c:v>Erzeugerpreise (rechts)</c:v>
                </c:pt>
              </c:strCache>
            </c:strRef>
          </c:tx>
          <c:spPr>
            <a:ln w="31750">
              <a:solidFill>
                <a:srgbClr val="0E3C8A"/>
              </a:solidFill>
              <a:prstDash val="solid"/>
            </a:ln>
          </c:spPr>
          <c:marker>
            <c:symbol val="none"/>
          </c:marker>
          <c:val>
            <c:numRef>
              <c:f>'Seite 10 unten links'!$D$17:$D$202</c:f>
              <c:numCache>
                <c:formatCode>0.00</c:formatCode>
                <c:ptCount val="186"/>
                <c:pt idx="0">
                  <c:v>3.9903264812575445</c:v>
                </c:pt>
                <c:pt idx="1">
                  <c:v>4.106280193236711</c:v>
                </c:pt>
                <c:pt idx="2">
                  <c:v>4.081632653061229</c:v>
                </c:pt>
                <c:pt idx="3">
                  <c:v>4.3062200956937913</c:v>
                </c:pt>
                <c:pt idx="4">
                  <c:v>3.9332538736591038</c:v>
                </c:pt>
                <c:pt idx="5">
                  <c:v>4.5346062052505909</c:v>
                </c:pt>
                <c:pt idx="6">
                  <c:v>4.502369668246442</c:v>
                </c:pt>
                <c:pt idx="7">
                  <c:v>4.3683589138134638</c:v>
                </c:pt>
                <c:pt idx="8">
                  <c:v>4.7225501770956413</c:v>
                </c:pt>
                <c:pt idx="9">
                  <c:v>4.20560747663552</c:v>
                </c:pt>
                <c:pt idx="10">
                  <c:v>4.5774647887323772</c:v>
                </c:pt>
                <c:pt idx="11">
                  <c:v>4.8065650644783187</c:v>
                </c:pt>
                <c:pt idx="12">
                  <c:v>5.4651162790697816</c:v>
                </c:pt>
                <c:pt idx="13">
                  <c:v>5.9164733178654227</c:v>
                </c:pt>
                <c:pt idx="14">
                  <c:v>5.7670126874279193</c:v>
                </c:pt>
                <c:pt idx="15">
                  <c:v>6.0779816513761409</c:v>
                </c:pt>
                <c:pt idx="16">
                  <c:v>6.3073394495412938</c:v>
                </c:pt>
                <c:pt idx="17">
                  <c:v>5.8219178082191902</c:v>
                </c:pt>
                <c:pt idx="18">
                  <c:v>5.7823129251700633</c:v>
                </c:pt>
                <c:pt idx="19">
                  <c:v>5.8823529411764497</c:v>
                </c:pt>
                <c:pt idx="20">
                  <c:v>5.0732807215332576</c:v>
                </c:pt>
                <c:pt idx="21">
                  <c:v>4.4843049327354167</c:v>
                </c:pt>
                <c:pt idx="22">
                  <c:v>4.4893378226711578</c:v>
                </c:pt>
                <c:pt idx="23">
                  <c:v>4.2505592841163287</c:v>
                </c:pt>
                <c:pt idx="24">
                  <c:v>2.7563395810363822</c:v>
                </c:pt>
                <c:pt idx="25">
                  <c:v>2.0810514786418377</c:v>
                </c:pt>
                <c:pt idx="26">
                  <c:v>1.6357688113413316</c:v>
                </c:pt>
                <c:pt idx="27">
                  <c:v>0.86486486486485603</c:v>
                </c:pt>
                <c:pt idx="28">
                  <c:v>1.0787486515641875</c:v>
                </c:pt>
                <c:pt idx="29">
                  <c:v>1.1866235167206085</c:v>
                </c:pt>
                <c:pt idx="30">
                  <c:v>0.53590568060022381</c:v>
                </c:pt>
                <c:pt idx="31">
                  <c:v>0.21367521367521292</c:v>
                </c:pt>
                <c:pt idx="32">
                  <c:v>0.64377682403433667</c:v>
                </c:pt>
                <c:pt idx="33">
                  <c:v>1.1802575107296098</c:v>
                </c:pt>
                <c:pt idx="34">
                  <c:v>2.0408163265306145</c:v>
                </c:pt>
                <c:pt idx="35">
                  <c:v>1.8240343347639465</c:v>
                </c:pt>
                <c:pt idx="36">
                  <c:v>2.682403433476388</c:v>
                </c:pt>
                <c:pt idx="37">
                  <c:v>3.2188841201716833</c:v>
                </c:pt>
                <c:pt idx="38">
                  <c:v>3.7553648068669565</c:v>
                </c:pt>
                <c:pt idx="39">
                  <c:v>4.7159699892818985</c:v>
                </c:pt>
                <c:pt idx="40">
                  <c:v>5.2294557097118277</c:v>
                </c:pt>
                <c:pt idx="41">
                  <c:v>6.076759061833692</c:v>
                </c:pt>
                <c:pt idx="42">
                  <c:v>8.2089552238806096</c:v>
                </c:pt>
                <c:pt idx="43">
                  <c:v>7.5692963752665321</c:v>
                </c:pt>
                <c:pt idx="44">
                  <c:v>7.8891257995735709</c:v>
                </c:pt>
                <c:pt idx="45">
                  <c:v>7.3170731707317138</c:v>
                </c:pt>
                <c:pt idx="46">
                  <c:v>4.7368421052631504</c:v>
                </c:pt>
                <c:pt idx="47">
                  <c:v>4.1095890410958846</c:v>
                </c:pt>
                <c:pt idx="48">
                  <c:v>1.9853709508881767</c:v>
                </c:pt>
                <c:pt idx="49">
                  <c:v>0.83160083160083165</c:v>
                </c:pt>
                <c:pt idx="50">
                  <c:v>-0.31023784901758056</c:v>
                </c:pt>
                <c:pt idx="51">
                  <c:v>-2.7635619242579401</c:v>
                </c:pt>
                <c:pt idx="52">
                  <c:v>-3.6511156186612492</c:v>
                </c:pt>
                <c:pt idx="53">
                  <c:v>-4.6231155778894362</c:v>
                </c:pt>
                <c:pt idx="54">
                  <c:v>-7.7832512315270996</c:v>
                </c:pt>
                <c:pt idx="55">
                  <c:v>-6.9375619425173447</c:v>
                </c:pt>
                <c:pt idx="56">
                  <c:v>-7.5098814229249129</c:v>
                </c:pt>
                <c:pt idx="57">
                  <c:v>-7.5098814229249129</c:v>
                </c:pt>
                <c:pt idx="58">
                  <c:v>-5.8291457286432147</c:v>
                </c:pt>
                <c:pt idx="59">
                  <c:v>-5.2631578947368478</c:v>
                </c:pt>
                <c:pt idx="60">
                  <c:v>-3.4836065573770392</c:v>
                </c:pt>
                <c:pt idx="61">
                  <c:v>-2.989690721649485</c:v>
                </c:pt>
                <c:pt idx="62">
                  <c:v>-1.8672199170124637</c:v>
                </c:pt>
                <c:pt idx="63">
                  <c:v>0.52631578947368585</c:v>
                </c:pt>
                <c:pt idx="64">
                  <c:v>1.0526315789473717</c:v>
                </c:pt>
                <c:pt idx="65">
                  <c:v>1.6859852476290849</c:v>
                </c:pt>
                <c:pt idx="66">
                  <c:v>3.5256410256410353</c:v>
                </c:pt>
                <c:pt idx="67">
                  <c:v>3.0883919062832721</c:v>
                </c:pt>
                <c:pt idx="68">
                  <c:v>3.7393162393162482</c:v>
                </c:pt>
                <c:pt idx="69">
                  <c:v>4.0598290598290676</c:v>
                </c:pt>
                <c:pt idx="70">
                  <c:v>4.162219850586979</c:v>
                </c:pt>
                <c:pt idx="71">
                  <c:v>4.9145299145299193</c:v>
                </c:pt>
                <c:pt idx="72">
                  <c:v>5.3078556263269627</c:v>
                </c:pt>
                <c:pt idx="73">
                  <c:v>6.1636556854410385</c:v>
                </c:pt>
                <c:pt idx="74">
                  <c:v>6.236786469344624</c:v>
                </c:pt>
                <c:pt idx="75">
                  <c:v>6.1780104712041872</c:v>
                </c:pt>
                <c:pt idx="76">
                  <c:v>5.6250000000000133</c:v>
                </c:pt>
                <c:pt idx="77">
                  <c:v>5.1813471502590636</c:v>
                </c:pt>
                <c:pt idx="78">
                  <c:v>5.2631578947368363</c:v>
                </c:pt>
                <c:pt idx="79">
                  <c:v>5.1652892561983466</c:v>
                </c:pt>
                <c:pt idx="80">
                  <c:v>5.0463439752832295</c:v>
                </c:pt>
                <c:pt idx="81">
                  <c:v>4.9281314168377888</c:v>
                </c:pt>
                <c:pt idx="82">
                  <c:v>4.6106557377049162</c:v>
                </c:pt>
                <c:pt idx="83">
                  <c:v>3.4623217922606919</c:v>
                </c:pt>
                <c:pt idx="84">
                  <c:v>2.9233870967741771</c:v>
                </c:pt>
                <c:pt idx="85">
                  <c:v>2.6026026026025884</c:v>
                </c:pt>
                <c:pt idx="86">
                  <c:v>2.5870646766169125</c:v>
                </c:pt>
                <c:pt idx="87">
                  <c:v>1.8737672583826415</c:v>
                </c:pt>
                <c:pt idx="88">
                  <c:v>1.5779092702169484</c:v>
                </c:pt>
                <c:pt idx="89">
                  <c:v>1.0837438423645374</c:v>
                </c:pt>
                <c:pt idx="90">
                  <c:v>0.58823529411764497</c:v>
                </c:pt>
                <c:pt idx="91">
                  <c:v>1.1787819253438192</c:v>
                </c:pt>
                <c:pt idx="92">
                  <c:v>1.2745098039215641</c:v>
                </c:pt>
                <c:pt idx="93">
                  <c:v>1.1741682974559797</c:v>
                </c:pt>
                <c:pt idx="94">
                  <c:v>1.2732615083251853</c:v>
                </c:pt>
                <c:pt idx="95">
                  <c:v>1.4763779527559029</c:v>
                </c:pt>
                <c:pt idx="96">
                  <c:v>1.5670910871694588</c:v>
                </c:pt>
                <c:pt idx="97">
                  <c:v>0.97560975609756184</c:v>
                </c:pt>
                <c:pt idx="98">
                  <c:v>9.6993210475271319E-2</c:v>
                </c:pt>
                <c:pt idx="99">
                  <c:v>-0.19361084220717029</c:v>
                </c:pt>
                <c:pt idx="100">
                  <c:v>-0.19417475728155109</c:v>
                </c:pt>
                <c:pt idx="101">
                  <c:v>9.746588693957392E-2</c:v>
                </c:pt>
                <c:pt idx="102">
                  <c:v>0</c:v>
                </c:pt>
                <c:pt idx="103">
                  <c:v>-0.48543689320388328</c:v>
                </c:pt>
                <c:pt idx="104">
                  <c:v>-0.48402710551790351</c:v>
                </c:pt>
                <c:pt idx="105">
                  <c:v>-0.77369439071567347</c:v>
                </c:pt>
                <c:pt idx="106">
                  <c:v>-0.8704061895551285</c:v>
                </c:pt>
                <c:pt idx="107">
                  <c:v>-0.48496605237633439</c:v>
                </c:pt>
                <c:pt idx="108">
                  <c:v>-1.1571841851494735</c:v>
                </c:pt>
                <c:pt idx="109">
                  <c:v>-0.96618357487923134</c:v>
                </c:pt>
                <c:pt idx="110">
                  <c:v>-0.96899224806201723</c:v>
                </c:pt>
                <c:pt idx="111">
                  <c:v>-0.96993210475266878</c:v>
                </c:pt>
                <c:pt idx="112">
                  <c:v>-0.87548638132295409</c:v>
                </c:pt>
                <c:pt idx="113">
                  <c:v>-0.7789678675754641</c:v>
                </c:pt>
                <c:pt idx="114">
                  <c:v>-0.77972709551656916</c:v>
                </c:pt>
                <c:pt idx="115">
                  <c:v>-0.78048780487804947</c:v>
                </c:pt>
                <c:pt idx="116">
                  <c:v>-1.0700389105058328</c:v>
                </c:pt>
                <c:pt idx="117">
                  <c:v>-0.974658869395717</c:v>
                </c:pt>
                <c:pt idx="118">
                  <c:v>-0.87804878048780566</c:v>
                </c:pt>
                <c:pt idx="119">
                  <c:v>-1.6569200779727011</c:v>
                </c:pt>
                <c:pt idx="120">
                  <c:v>-2.1463414634146361</c:v>
                </c:pt>
                <c:pt idx="121">
                  <c:v>-2.0487804878048688</c:v>
                </c:pt>
                <c:pt idx="122">
                  <c:v>-1.6634050880626305</c:v>
                </c:pt>
                <c:pt idx="123">
                  <c:v>-1.4691478942213565</c:v>
                </c:pt>
                <c:pt idx="124">
                  <c:v>-1.2757605495584023</c:v>
                </c:pt>
                <c:pt idx="125">
                  <c:v>-1.3738959764475034</c:v>
                </c:pt>
                <c:pt idx="126">
                  <c:v>-1.2770137524557912</c:v>
                </c:pt>
                <c:pt idx="127">
                  <c:v>-1.6715830875122961</c:v>
                </c:pt>
                <c:pt idx="128">
                  <c:v>-1.9665683382497523</c:v>
                </c:pt>
                <c:pt idx="129">
                  <c:v>-2.2637795275590511</c:v>
                </c:pt>
                <c:pt idx="130">
                  <c:v>-2.5590551181102317</c:v>
                </c:pt>
                <c:pt idx="131">
                  <c:v>-2.2794846382557132</c:v>
                </c:pt>
                <c:pt idx="132">
                  <c:v>-2.2931206380857438</c:v>
                </c:pt>
                <c:pt idx="133">
                  <c:v>-2.7888446215139528</c:v>
                </c:pt>
                <c:pt idx="134">
                  <c:v>-2.9850746268656692</c:v>
                </c:pt>
                <c:pt idx="135">
                  <c:v>-2.8827037773359709</c:v>
                </c:pt>
                <c:pt idx="136">
                  <c:v>-2.4850894632206799</c:v>
                </c:pt>
                <c:pt idx="137">
                  <c:v>-2.0895522388059695</c:v>
                </c:pt>
                <c:pt idx="138">
                  <c:v>-1.8905472636815968</c:v>
                </c:pt>
                <c:pt idx="139">
                  <c:v>-1.5000000000000013</c:v>
                </c:pt>
                <c:pt idx="140">
                  <c:v>-1.3039117352056095</c:v>
                </c:pt>
                <c:pt idx="141">
                  <c:v>-0.50352467270896595</c:v>
                </c:pt>
                <c:pt idx="142">
                  <c:v>0.10101010101009056</c:v>
                </c:pt>
                <c:pt idx="143">
                  <c:v>1.0141987829614507</c:v>
                </c:pt>
                <c:pt idx="144">
                  <c:v>2.3469387755101989</c:v>
                </c:pt>
                <c:pt idx="145">
                  <c:v>2.9713114754098324</c:v>
                </c:pt>
                <c:pt idx="146">
                  <c:v>3.1794871794871726</c:v>
                </c:pt>
                <c:pt idx="147">
                  <c:v>3.2753326509723735</c:v>
                </c:pt>
                <c:pt idx="148">
                  <c:v>2.7522935779816571</c:v>
                </c:pt>
                <c:pt idx="149">
                  <c:v>2.4390243902439046</c:v>
                </c:pt>
                <c:pt idx="150">
                  <c:v>2.4340770791075217</c:v>
                </c:pt>
                <c:pt idx="151">
                  <c:v>2.6395939086294451</c:v>
                </c:pt>
                <c:pt idx="152">
                  <c:v>3.1504065040650397</c:v>
                </c:pt>
                <c:pt idx="153">
                  <c:v>2.8340080971659853</c:v>
                </c:pt>
                <c:pt idx="154">
                  <c:v>2.6236125126135379</c:v>
                </c:pt>
                <c:pt idx="155">
                  <c:v>2.3092369477911712</c:v>
                </c:pt>
                <c:pt idx="156">
                  <c:v>2.0937188434696052</c:v>
                </c:pt>
                <c:pt idx="157">
                  <c:v>1.7910447761193993</c:v>
                </c:pt>
                <c:pt idx="158">
                  <c:v>1.7892644135188984</c:v>
                </c:pt>
                <c:pt idx="159">
                  <c:v>1.8830525272546916</c:v>
                </c:pt>
                <c:pt idx="160">
                  <c:v>2.4801587301587213</c:v>
                </c:pt>
                <c:pt idx="161">
                  <c:v>2.876984126984139</c:v>
                </c:pt>
                <c:pt idx="162">
                  <c:v>2.8712871287128738</c:v>
                </c:pt>
                <c:pt idx="163">
                  <c:v>3.0662710187932873</c:v>
                </c:pt>
                <c:pt idx="164">
                  <c:v>3.1527093596059208</c:v>
                </c:pt>
                <c:pt idx="165">
                  <c:v>3.3464566929134021</c:v>
                </c:pt>
                <c:pt idx="166">
                  <c:v>3.34316617502457</c:v>
                </c:pt>
                <c:pt idx="167">
                  <c:v>2.7477919528949846</c:v>
                </c:pt>
                <c:pt idx="168">
                  <c:v>2.6367187499999778</c:v>
                </c:pt>
                <c:pt idx="169">
                  <c:v>2.6392961876832821</c:v>
                </c:pt>
                <c:pt idx="170">
                  <c:v>2.44140625</c:v>
                </c:pt>
                <c:pt idx="171">
                  <c:v>2.5291828793774451</c:v>
                </c:pt>
                <c:pt idx="172">
                  <c:v>1.9361084220716362</c:v>
                </c:pt>
                <c:pt idx="173">
                  <c:v>1.1571841851494735</c:v>
                </c:pt>
                <c:pt idx="174">
                  <c:v>1.0587102983637964</c:v>
                </c:pt>
                <c:pt idx="175">
                  <c:v>0.28790786948176272</c:v>
                </c:pt>
                <c:pt idx="176">
                  <c:v>-9.551098376313627E-2</c:v>
                </c:pt>
                <c:pt idx="177">
                  <c:v>-0.57142857142856718</c:v>
                </c:pt>
                <c:pt idx="178">
                  <c:v>-0.66603235014270901</c:v>
                </c:pt>
                <c:pt idx="179">
                  <c:v>-0.19102196752627254</c:v>
                </c:pt>
                <c:pt idx="180">
                  <c:v>0.19029495718363432</c:v>
                </c:pt>
                <c:pt idx="181">
                  <c:v>-9.5238095238092679E-2</c:v>
                </c:pt>
                <c:pt idx="182">
                  <c:v>-0.76263107721640244</c:v>
                </c:pt>
                <c:pt idx="183">
                  <c:v>-1.8975332068311146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C-43CB-81BE-BC09B4524661}"/>
            </c:ext>
          </c:extLst>
        </c:ser>
        <c:ser>
          <c:idx val="0"/>
          <c:order val="2"/>
          <c:tx>
            <c:strRef>
              <c:f>'Seite 10 unten links'!$C$4</c:f>
              <c:strCache>
                <c:ptCount val="1"/>
                <c:pt idx="0">
                  <c:v>Verbraucherpreise (rechts)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'Seite 10 unten links'!$C$17:$C$202</c:f>
              <c:numCache>
                <c:formatCode>0.00</c:formatCode>
                <c:ptCount val="186"/>
                <c:pt idx="0">
                  <c:v>1.5476190476190421</c:v>
                </c:pt>
                <c:pt idx="1">
                  <c:v>1.6627078384797933</c:v>
                </c:pt>
                <c:pt idx="2">
                  <c:v>1.7751479289940919</c:v>
                </c:pt>
                <c:pt idx="3">
                  <c:v>1.1792452830188704</c:v>
                </c:pt>
                <c:pt idx="4">
                  <c:v>1.0588235294117787</c:v>
                </c:pt>
                <c:pt idx="5">
                  <c:v>1.2941176470588234</c:v>
                </c:pt>
                <c:pt idx="6">
                  <c:v>1.5276145710928501</c:v>
                </c:pt>
                <c:pt idx="7">
                  <c:v>1.5258215962441257</c:v>
                </c:pt>
                <c:pt idx="8">
                  <c:v>1.8823529411764683</c:v>
                </c:pt>
                <c:pt idx="9">
                  <c:v>1.8801410105758087</c:v>
                </c:pt>
                <c:pt idx="10">
                  <c:v>1.6470588235294237</c:v>
                </c:pt>
                <c:pt idx="11">
                  <c:v>1.3969732246798428</c:v>
                </c:pt>
                <c:pt idx="12">
                  <c:v>1.7584994138335253</c:v>
                </c:pt>
                <c:pt idx="13">
                  <c:v>1.8691588785046731</c:v>
                </c:pt>
                <c:pt idx="14">
                  <c:v>1.3953488372093092</c:v>
                </c:pt>
                <c:pt idx="15">
                  <c:v>1.9813519813519864</c:v>
                </c:pt>
                <c:pt idx="16">
                  <c:v>1.8626309662397977</c:v>
                </c:pt>
                <c:pt idx="17">
                  <c:v>1.8583042973286945</c:v>
                </c:pt>
                <c:pt idx="18">
                  <c:v>1.8518518518518379</c:v>
                </c:pt>
                <c:pt idx="19">
                  <c:v>1.6184971098265999</c:v>
                </c:pt>
                <c:pt idx="20">
                  <c:v>1.1547344110854452</c:v>
                </c:pt>
                <c:pt idx="21">
                  <c:v>1.0380622837370179</c:v>
                </c:pt>
                <c:pt idx="22">
                  <c:v>1.388888888888884</c:v>
                </c:pt>
                <c:pt idx="23">
                  <c:v>1.3777267508610747</c:v>
                </c:pt>
                <c:pt idx="24">
                  <c:v>1.7281105990783363</c:v>
                </c:pt>
                <c:pt idx="25">
                  <c:v>1.7201834862385246</c:v>
                </c:pt>
                <c:pt idx="26">
                  <c:v>1.9495412844036775</c:v>
                </c:pt>
                <c:pt idx="27">
                  <c:v>2.0571428571428463</c:v>
                </c:pt>
                <c:pt idx="28">
                  <c:v>2.0571428571428463</c:v>
                </c:pt>
                <c:pt idx="29">
                  <c:v>1.9384264538198526</c:v>
                </c:pt>
                <c:pt idx="30">
                  <c:v>2.0454545454545503</c:v>
                </c:pt>
                <c:pt idx="31">
                  <c:v>2.0477815699658564</c:v>
                </c:pt>
                <c:pt idx="32">
                  <c:v>2.6255707762557146</c:v>
                </c:pt>
                <c:pt idx="33">
                  <c:v>2.8538812785388057</c:v>
                </c:pt>
                <c:pt idx="34">
                  <c:v>3.4246575342465668</c:v>
                </c:pt>
                <c:pt idx="35">
                  <c:v>3.1710079275198089</c:v>
                </c:pt>
                <c:pt idx="36">
                  <c:v>2.8312570781426905</c:v>
                </c:pt>
                <c:pt idx="37">
                  <c:v>2.8184892897406888</c:v>
                </c:pt>
                <c:pt idx="38">
                  <c:v>3.1496062992125928</c:v>
                </c:pt>
                <c:pt idx="39">
                  <c:v>2.4636058230683044</c:v>
                </c:pt>
                <c:pt idx="40">
                  <c:v>3.0235162374020241</c:v>
                </c:pt>
                <c:pt idx="41">
                  <c:v>3.2438478747203403</c:v>
                </c:pt>
                <c:pt idx="42">
                  <c:v>3.3407572383073569</c:v>
                </c:pt>
                <c:pt idx="43">
                  <c:v>3.1215161649944312</c:v>
                </c:pt>
                <c:pt idx="44">
                  <c:v>2.7808676307007785</c:v>
                </c:pt>
                <c:pt idx="45">
                  <c:v>2.3307436182020025</c:v>
                </c:pt>
                <c:pt idx="46">
                  <c:v>1.3245033112582849</c:v>
                </c:pt>
                <c:pt idx="47">
                  <c:v>1.0976948408342402</c:v>
                </c:pt>
                <c:pt idx="48">
                  <c:v>0.99118942731277748</c:v>
                </c:pt>
                <c:pt idx="49">
                  <c:v>1.0964912280701844</c:v>
                </c:pt>
                <c:pt idx="50">
                  <c:v>0.32715376226826187</c:v>
                </c:pt>
                <c:pt idx="51">
                  <c:v>0.65573770491802463</c:v>
                </c:pt>
                <c:pt idx="52">
                  <c:v>0</c:v>
                </c:pt>
                <c:pt idx="53">
                  <c:v>0</c:v>
                </c:pt>
                <c:pt idx="54">
                  <c:v>-0.53879310344827624</c:v>
                </c:pt>
                <c:pt idx="55">
                  <c:v>0</c:v>
                </c:pt>
                <c:pt idx="56">
                  <c:v>-0.21645021645021467</c:v>
                </c:pt>
                <c:pt idx="57">
                  <c:v>0.10845986984815426</c:v>
                </c:pt>
                <c:pt idx="58">
                  <c:v>0.32679738562091387</c:v>
                </c:pt>
                <c:pt idx="59">
                  <c:v>0.86862106406082606</c:v>
                </c:pt>
                <c:pt idx="60">
                  <c:v>0.65430752453652374</c:v>
                </c:pt>
                <c:pt idx="61">
                  <c:v>0.54229934924077128</c:v>
                </c:pt>
                <c:pt idx="62">
                  <c:v>1.304347826086949</c:v>
                </c:pt>
                <c:pt idx="63">
                  <c:v>1.1943539630836053</c:v>
                </c:pt>
                <c:pt idx="64">
                  <c:v>1.304347826086949</c:v>
                </c:pt>
                <c:pt idx="65">
                  <c:v>0.9750812567713929</c:v>
                </c:pt>
                <c:pt idx="66">
                  <c:v>1.0834236186348933</c:v>
                </c:pt>
                <c:pt idx="67">
                  <c:v>0.97297297297298524</c:v>
                </c:pt>
                <c:pt idx="68">
                  <c:v>1.193058568329719</c:v>
                </c:pt>
                <c:pt idx="69">
                  <c:v>1.1917659804983938</c:v>
                </c:pt>
                <c:pt idx="70">
                  <c:v>1.6286644951140072</c:v>
                </c:pt>
                <c:pt idx="71">
                  <c:v>1.2917115177610183</c:v>
                </c:pt>
                <c:pt idx="72">
                  <c:v>1.7334777898158293</c:v>
                </c:pt>
                <c:pt idx="73">
                  <c:v>1.9417475728155331</c:v>
                </c:pt>
                <c:pt idx="74">
                  <c:v>1.93133047210301</c:v>
                </c:pt>
                <c:pt idx="75">
                  <c:v>2.0386266094420513</c:v>
                </c:pt>
                <c:pt idx="76">
                  <c:v>1.93133047210301</c:v>
                </c:pt>
                <c:pt idx="77">
                  <c:v>2.0386266094420513</c:v>
                </c:pt>
                <c:pt idx="78">
                  <c:v>2.1436227224008508</c:v>
                </c:pt>
                <c:pt idx="79">
                  <c:v>2.1413276231263323</c:v>
                </c:pt>
                <c:pt idx="80">
                  <c:v>2.4651661307609762</c:v>
                </c:pt>
                <c:pt idx="81">
                  <c:v>2.3554603854389677</c:v>
                </c:pt>
                <c:pt idx="82">
                  <c:v>2.2435897435897578</c:v>
                </c:pt>
                <c:pt idx="83">
                  <c:v>2.0191285866099973</c:v>
                </c:pt>
                <c:pt idx="84">
                  <c:v>2.0234291799786863</c:v>
                </c:pt>
                <c:pt idx="85">
                  <c:v>2.1164021164021163</c:v>
                </c:pt>
                <c:pt idx="86">
                  <c:v>2.2105263157894628</c:v>
                </c:pt>
                <c:pt idx="87">
                  <c:v>1.8927444794952786</c:v>
                </c:pt>
                <c:pt idx="88">
                  <c:v>1.8947368421052602</c:v>
                </c:pt>
                <c:pt idx="89">
                  <c:v>1.682439537329139</c:v>
                </c:pt>
                <c:pt idx="90">
                  <c:v>1.8887722980063026</c:v>
                </c:pt>
                <c:pt idx="91">
                  <c:v>2.0964360587002018</c:v>
                </c:pt>
                <c:pt idx="92">
                  <c:v>1.9874476987447709</c:v>
                </c:pt>
                <c:pt idx="93">
                  <c:v>1.9874476987447709</c:v>
                </c:pt>
                <c:pt idx="94">
                  <c:v>1.9853709508881767</c:v>
                </c:pt>
                <c:pt idx="95">
                  <c:v>1.9791666666666652</c:v>
                </c:pt>
                <c:pt idx="96">
                  <c:v>1.6701461377870652</c:v>
                </c:pt>
                <c:pt idx="97">
                  <c:v>1.5544041450777257</c:v>
                </c:pt>
                <c:pt idx="98">
                  <c:v>1.338825952626177</c:v>
                </c:pt>
                <c:pt idx="99">
                  <c:v>1.1351909184726505</c:v>
                </c:pt>
                <c:pt idx="100">
                  <c:v>1.6528925619834878</c:v>
                </c:pt>
                <c:pt idx="101">
                  <c:v>1.8614270941054833</c:v>
                </c:pt>
                <c:pt idx="102">
                  <c:v>1.8537590113285374</c:v>
                </c:pt>
                <c:pt idx="103">
                  <c:v>1.5400410677617993</c:v>
                </c:pt>
                <c:pt idx="104">
                  <c:v>1.4358974358974486</c:v>
                </c:pt>
                <c:pt idx="105">
                  <c:v>1.2307692307692353</c:v>
                </c:pt>
                <c:pt idx="106">
                  <c:v>1.3319672131147708</c:v>
                </c:pt>
                <c:pt idx="107">
                  <c:v>1.4300306435137911</c:v>
                </c:pt>
                <c:pt idx="108">
                  <c:v>1.4373716632443356</c:v>
                </c:pt>
                <c:pt idx="109">
                  <c:v>1.2244897959183598</c:v>
                </c:pt>
                <c:pt idx="110">
                  <c:v>1.1178861788617933</c:v>
                </c:pt>
                <c:pt idx="111">
                  <c:v>1.4285714285714235</c:v>
                </c:pt>
                <c:pt idx="112">
                  <c:v>0.81300813008129413</c:v>
                </c:pt>
                <c:pt idx="113">
                  <c:v>1.0152284263959421</c:v>
                </c:pt>
                <c:pt idx="114">
                  <c:v>0.80889787664306656</c:v>
                </c:pt>
                <c:pt idx="115">
                  <c:v>0.9100101112234471</c:v>
                </c:pt>
                <c:pt idx="116">
                  <c:v>0.9100101112234471</c:v>
                </c:pt>
                <c:pt idx="117">
                  <c:v>0.81053698074975422</c:v>
                </c:pt>
                <c:pt idx="118">
                  <c:v>0.60667340748230547</c:v>
                </c:pt>
                <c:pt idx="119">
                  <c:v>0.20140986908359082</c:v>
                </c:pt>
                <c:pt idx="120">
                  <c:v>-0.30364372469635637</c:v>
                </c:pt>
                <c:pt idx="121">
                  <c:v>0</c:v>
                </c:pt>
                <c:pt idx="122">
                  <c:v>0.20100502512563345</c:v>
                </c:pt>
                <c:pt idx="123">
                  <c:v>0.80482897384306362</c:v>
                </c:pt>
                <c:pt idx="124">
                  <c:v>1.2096774193548487</c:v>
                </c:pt>
                <c:pt idx="125">
                  <c:v>0.90452261306532833</c:v>
                </c:pt>
                <c:pt idx="126">
                  <c:v>0.90270812437311942</c:v>
                </c:pt>
                <c:pt idx="127">
                  <c:v>0.80160320641282645</c:v>
                </c:pt>
                <c:pt idx="128">
                  <c:v>0.60120240480963094</c:v>
                </c:pt>
                <c:pt idx="129">
                  <c:v>0.90452261306532833</c:v>
                </c:pt>
                <c:pt idx="130">
                  <c:v>0.20100502512563345</c:v>
                </c:pt>
                <c:pt idx="131">
                  <c:v>0.20100502512563345</c:v>
                </c:pt>
                <c:pt idx="132">
                  <c:v>0.50761421319795996</c:v>
                </c:pt>
                <c:pt idx="133">
                  <c:v>0.10080645161290036</c:v>
                </c:pt>
                <c:pt idx="134">
                  <c:v>0.30090270812437314</c:v>
                </c:pt>
                <c:pt idx="135">
                  <c:v>-9.9800399201610546E-2</c:v>
                </c:pt>
                <c:pt idx="136">
                  <c:v>0.19920318725097363</c:v>
                </c:pt>
                <c:pt idx="137">
                  <c:v>0.29880478087649376</c:v>
                </c:pt>
                <c:pt idx="138">
                  <c:v>0.49701789264413598</c:v>
                </c:pt>
                <c:pt idx="139">
                  <c:v>0.39761431411531323</c:v>
                </c:pt>
                <c:pt idx="140">
                  <c:v>0.59760956175298752</c:v>
                </c:pt>
                <c:pt idx="141">
                  <c:v>0.79681274900398336</c:v>
                </c:pt>
                <c:pt idx="142">
                  <c:v>0.80240722166500245</c:v>
                </c:pt>
                <c:pt idx="143">
                  <c:v>1.5045135406218657</c:v>
                </c:pt>
                <c:pt idx="144">
                  <c:v>1.6161616161616044</c:v>
                </c:pt>
                <c:pt idx="145">
                  <c:v>1.9133937562940684</c:v>
                </c:pt>
                <c:pt idx="146">
                  <c:v>1.4000000000000012</c:v>
                </c:pt>
                <c:pt idx="147">
                  <c:v>1.6983016983016963</c:v>
                </c:pt>
                <c:pt idx="148">
                  <c:v>1.1928429423459175</c:v>
                </c:pt>
                <c:pt idx="149">
                  <c:v>1.3902681231380276</c:v>
                </c:pt>
                <c:pt idx="150">
                  <c:v>1.3847675568743778</c:v>
                </c:pt>
                <c:pt idx="151">
                  <c:v>1.5841584158415856</c:v>
                </c:pt>
                <c:pt idx="152">
                  <c:v>1.6831683168316847</c:v>
                </c:pt>
                <c:pt idx="153">
                  <c:v>1.2845849802371578</c:v>
                </c:pt>
                <c:pt idx="154">
                  <c:v>1.5920398009950265</c:v>
                </c:pt>
                <c:pt idx="155">
                  <c:v>1.383399209486158</c:v>
                </c:pt>
                <c:pt idx="156">
                  <c:v>1.3916500994035852</c:v>
                </c:pt>
                <c:pt idx="157">
                  <c:v>1.0869565217391353</c:v>
                </c:pt>
                <c:pt idx="158">
                  <c:v>1.4792899408283988</c:v>
                </c:pt>
                <c:pt idx="159">
                  <c:v>1.2770137524557912</c:v>
                </c:pt>
                <c:pt idx="160">
                  <c:v>2.0628683693516781</c:v>
                </c:pt>
                <c:pt idx="161">
                  <c:v>1.8609206660137101</c:v>
                </c:pt>
                <c:pt idx="162">
                  <c:v>1.8536585365853675</c:v>
                </c:pt>
                <c:pt idx="163">
                  <c:v>1.8518518518518601</c:v>
                </c:pt>
                <c:pt idx="164">
                  <c:v>1.9474196689386547</c:v>
                </c:pt>
                <c:pt idx="165">
                  <c:v>2.3414634146341484</c:v>
                </c:pt>
                <c:pt idx="166">
                  <c:v>2.0568070519098924</c:v>
                </c:pt>
                <c:pt idx="167">
                  <c:v>1.5594541910331383</c:v>
                </c:pt>
                <c:pt idx="168">
                  <c:v>1.3725490196078383</c:v>
                </c:pt>
                <c:pt idx="169">
                  <c:v>1.4662756598240456</c:v>
                </c:pt>
                <c:pt idx="170">
                  <c:v>1.263362487852282</c:v>
                </c:pt>
                <c:pt idx="171">
                  <c:v>2.0368574199806089</c:v>
                </c:pt>
                <c:pt idx="172">
                  <c:v>1.4436958614052031</c:v>
                </c:pt>
                <c:pt idx="173">
                  <c:v>1.6346153846153788</c:v>
                </c:pt>
                <c:pt idx="174">
                  <c:v>1.7241379310344751</c:v>
                </c:pt>
                <c:pt idx="175">
                  <c:v>1.4354066985645897</c:v>
                </c:pt>
                <c:pt idx="176">
                  <c:v>1.241642788920716</c:v>
                </c:pt>
                <c:pt idx="177">
                  <c:v>1.1439466158245759</c:v>
                </c:pt>
                <c:pt idx="178">
                  <c:v>1.0556621880998041</c:v>
                </c:pt>
                <c:pt idx="179">
                  <c:v>1.5355086372360827</c:v>
                </c:pt>
                <c:pt idx="180">
                  <c:v>1.740812379110257</c:v>
                </c:pt>
                <c:pt idx="181">
                  <c:v>1.7341040462427681</c:v>
                </c:pt>
                <c:pt idx="182">
                  <c:v>1.4395393474088358</c:v>
                </c:pt>
                <c:pt idx="183">
                  <c:v>0.85551330798478986</c:v>
                </c:pt>
                <c:pt idx="184">
                  <c:v>0.56925996204932883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4C-43CB-81BE-BC09B4524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845248"/>
        <c:axId val="1037846784"/>
      </c:lineChart>
      <c:catAx>
        <c:axId val="103783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3783488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1037834880"/>
        <c:scaling>
          <c:orientation val="minMax"/>
          <c:max val="41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/>
                  <a:t>Umfrage: Saldo</a:t>
                </a:r>
              </a:p>
            </c:rich>
          </c:tx>
          <c:layout>
            <c:manualLayout>
              <c:xMode val="edge"/>
              <c:yMode val="edge"/>
              <c:x val="1.2690371057031073E-2"/>
              <c:y val="0.27777885423973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37833344"/>
        <c:crosses val="autoZero"/>
        <c:crossBetween val="between"/>
        <c:majorUnit val="10"/>
      </c:valAx>
      <c:catAx>
        <c:axId val="1037845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037846784"/>
        <c:crosses val="autoZero"/>
        <c:auto val="0"/>
        <c:lblAlgn val="ctr"/>
        <c:lblOffset val="100"/>
        <c:noMultiLvlLbl val="0"/>
      </c:catAx>
      <c:valAx>
        <c:axId val="1037846784"/>
        <c:scaling>
          <c:orientation val="minMax"/>
          <c:max val="8.1999999999999993"/>
          <c:min val="-8"/>
        </c:scaling>
        <c:delete val="0"/>
        <c:axPos val="r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/>
                  <a:t>Ist-Entwicklung (% ggü. Vj.)</a:t>
                </a:r>
              </a:p>
            </c:rich>
          </c:tx>
          <c:layout>
            <c:manualLayout>
              <c:xMode val="edge"/>
              <c:yMode val="edge"/>
              <c:x val="0.9555889919700632"/>
              <c:y val="0.138889305503478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37845248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750138541267031"/>
          <c:y val="0.71032037661958924"/>
          <c:w val="0.4304381557873711"/>
          <c:h val="0.15873099195933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4645669291338585E-3"/>
          <c:y val="0"/>
          <c:w val="0.99653543307086612"/>
          <c:h val="0.9729140227542335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'Seite 10 unten rechts'!$A$25</c:f>
              <c:strCache>
                <c:ptCount val="1"/>
                <c:pt idx="0">
                  <c:v>Aktuell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2663316582914511E-2"/>
                  <c:y val="3.81358580177477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D4-46FA-A961-BA3284175719}"/>
                </c:ext>
              </c:extLst>
            </c:dLbl>
            <c:dLbl>
              <c:idx val="1"/>
              <c:layout>
                <c:manualLayout>
                  <c:x val="-1.1803373824503093E-2"/>
                  <c:y val="3.81358580177477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D4-46FA-A961-BA3284175719}"/>
                </c:ext>
              </c:extLst>
            </c:dLbl>
            <c:dLbl>
              <c:idx val="2"/>
              <c:layout>
                <c:manualLayout>
                  <c:x val="-1.2238884712275288E-2"/>
                  <c:y val="8.7739032620922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D4-46FA-A961-BA3284175719}"/>
                </c:ext>
              </c:extLst>
            </c:dLbl>
            <c:dLbl>
              <c:idx val="3"/>
              <c:layout>
                <c:manualLayout>
                  <c:x val="-1.7990477320988144E-2"/>
                  <c:y val="8.92621991512941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D4-46FA-A961-BA3284175719}"/>
                </c:ext>
              </c:extLst>
            </c:dLbl>
            <c:dLbl>
              <c:idx val="4"/>
              <c:layout>
                <c:manualLayout>
                  <c:x val="-1.812395309882741E-2"/>
                  <c:y val="7.7818397700287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D4-46FA-A961-BA3284175719}"/>
                </c:ext>
              </c:extLst>
            </c:dLbl>
            <c:dLbl>
              <c:idx val="5"/>
              <c:layout>
                <c:manualLayout>
                  <c:x val="-1.4037114707395245E-2"/>
                  <c:y val="7.9342053931832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D4-46FA-A961-BA3284175719}"/>
                </c:ext>
              </c:extLst>
            </c:dLbl>
            <c:dLbl>
              <c:idx val="6"/>
              <c:layout>
                <c:manualLayout>
                  <c:x val="-1.3913926588322188E-2"/>
                  <c:y val="5.6450880950295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5D4-46FA-A961-BA3284175719}"/>
                </c:ext>
              </c:extLst>
            </c:dLbl>
            <c:dLbl>
              <c:idx val="7"/>
              <c:layout>
                <c:manualLayout>
                  <c:x val="-1.9720914282699648E-2"/>
                  <c:y val="4.7295048685142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D4-46FA-A961-BA3284175719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700"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'Seite 10 unten rechts'!$I$65:$P$65</c:f>
              <c:strCache>
                <c:ptCount val="8"/>
                <c:pt idx="0">
                  <c:v>Bau</c:v>
                </c:pt>
                <c:pt idx="1">
                  <c:v>Ernährung</c:v>
                </c:pt>
                <c:pt idx="2">
                  <c:v>Dienstleistung</c:v>
                </c:pt>
                <c:pt idx="3">
                  <c:v>Elektro</c:v>
                </c:pt>
                <c:pt idx="4">
                  <c:v>Handel</c:v>
                </c:pt>
                <c:pt idx="5">
                  <c:v>Chemie/
Kunststoff</c:v>
                </c:pt>
                <c:pt idx="6">
                  <c:v>Agrar</c:v>
                </c:pt>
                <c:pt idx="7">
                  <c:v>     Metall/Kfz/
Maschinenbau</c:v>
                </c:pt>
              </c:strCache>
            </c:strRef>
          </c:cat>
          <c:val>
            <c:numRef>
              <c:f>'Seite 10 unten rechts'!$I$66:$P$66</c:f>
              <c:numCache>
                <c:formatCode>General</c:formatCode>
                <c:ptCount val="8"/>
                <c:pt idx="0">
                  <c:v>18.299999999999997</c:v>
                </c:pt>
                <c:pt idx="1">
                  <c:v>17.7</c:v>
                </c:pt>
                <c:pt idx="2">
                  <c:v>14.4</c:v>
                </c:pt>
                <c:pt idx="3">
                  <c:v>12.8</c:v>
                </c:pt>
                <c:pt idx="4">
                  <c:v>9.6999999999999993</c:v>
                </c:pt>
                <c:pt idx="5">
                  <c:v>3.4999999999999982</c:v>
                </c:pt>
                <c:pt idx="6">
                  <c:v>1.8999999999999986</c:v>
                </c:pt>
                <c:pt idx="7">
                  <c:v>1.1999999999999993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D4-46FA-A961-BA3284175719}"/>
            </c:ext>
          </c:extLst>
        </c:ser>
        <c:ser>
          <c:idx val="1"/>
          <c:order val="1"/>
          <c:tx>
            <c:strRef>
              <c:f>'Seite 10 unten rechts'!$A$26</c:f>
              <c:strCache>
                <c:ptCount val="1"/>
                <c:pt idx="0">
                  <c:v>Herbst 2019</c:v>
                </c:pt>
              </c:strCache>
            </c:strRef>
          </c:tx>
          <c:spPr>
            <a:solidFill>
              <a:srgbClr val="F082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'Seite 10 unten rechts'!$I$65:$P$65</c:f>
              <c:strCache>
                <c:ptCount val="8"/>
                <c:pt idx="0">
                  <c:v>Bau</c:v>
                </c:pt>
                <c:pt idx="1">
                  <c:v>Ernährung</c:v>
                </c:pt>
                <c:pt idx="2">
                  <c:v>Dienstleistung</c:v>
                </c:pt>
                <c:pt idx="3">
                  <c:v>Elektro</c:v>
                </c:pt>
                <c:pt idx="4">
                  <c:v>Handel</c:v>
                </c:pt>
                <c:pt idx="5">
                  <c:v>Chemie/
Kunststoff</c:v>
                </c:pt>
                <c:pt idx="6">
                  <c:v>Agrar</c:v>
                </c:pt>
                <c:pt idx="7">
                  <c:v>     Metall/Kfz/
Maschinenbau</c:v>
                </c:pt>
              </c:strCache>
            </c:strRef>
          </c:cat>
          <c:val>
            <c:numRef>
              <c:f>'Seite 10 unten rechts'!$I$67:$P$67</c:f>
              <c:numCache>
                <c:formatCode>General</c:formatCode>
                <c:ptCount val="8"/>
                <c:pt idx="0">
                  <c:v>19.100000000000001</c:v>
                </c:pt>
                <c:pt idx="1">
                  <c:v>28.7</c:v>
                </c:pt>
                <c:pt idx="2">
                  <c:v>24.599999999999998</c:v>
                </c:pt>
                <c:pt idx="3">
                  <c:v>10</c:v>
                </c:pt>
                <c:pt idx="4">
                  <c:v>13.8</c:v>
                </c:pt>
                <c:pt idx="5">
                  <c:v>9.1999999999999993</c:v>
                </c:pt>
                <c:pt idx="6">
                  <c:v>5.6000000000000014</c:v>
                </c:pt>
                <c:pt idx="7">
                  <c:v>1.2000000000000028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D4-46FA-A961-BA3284175719}"/>
            </c:ext>
          </c:extLst>
        </c:ser>
        <c:ser>
          <c:idx val="0"/>
          <c:order val="2"/>
          <c:tx>
            <c:strRef>
              <c:f>'Seite 10 unten rechts'!$A$27</c:f>
              <c:strCache>
                <c:ptCount val="1"/>
                <c:pt idx="0">
                  <c:v>Frühjahr 2019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'Seite 10 unten rechts'!$I$65:$P$65</c:f>
              <c:strCache>
                <c:ptCount val="8"/>
                <c:pt idx="0">
                  <c:v>Bau</c:v>
                </c:pt>
                <c:pt idx="1">
                  <c:v>Ernährung</c:v>
                </c:pt>
                <c:pt idx="2">
                  <c:v>Dienstleistung</c:v>
                </c:pt>
                <c:pt idx="3">
                  <c:v>Elektro</c:v>
                </c:pt>
                <c:pt idx="4">
                  <c:v>Handel</c:v>
                </c:pt>
                <c:pt idx="5">
                  <c:v>Chemie/
Kunststoff</c:v>
                </c:pt>
                <c:pt idx="6">
                  <c:v>Agrar</c:v>
                </c:pt>
                <c:pt idx="7">
                  <c:v>     Metall/Kfz/
Maschinenbau</c:v>
                </c:pt>
              </c:strCache>
            </c:strRef>
          </c:cat>
          <c:val>
            <c:numRef>
              <c:f>'Seite 10 unten rechts'!$I$68:$P$68</c:f>
              <c:numCache>
                <c:formatCode>General</c:formatCode>
                <c:ptCount val="8"/>
                <c:pt idx="0">
                  <c:v>28.900000000000002</c:v>
                </c:pt>
                <c:pt idx="1">
                  <c:v>28.6</c:v>
                </c:pt>
                <c:pt idx="2">
                  <c:v>20.200000000000003</c:v>
                </c:pt>
                <c:pt idx="3">
                  <c:v>9.6999999999999993</c:v>
                </c:pt>
                <c:pt idx="4">
                  <c:v>21.5</c:v>
                </c:pt>
                <c:pt idx="5">
                  <c:v>22.7</c:v>
                </c:pt>
                <c:pt idx="6">
                  <c:v>1.8999999999999986</c:v>
                </c:pt>
                <c:pt idx="7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D4-46FA-A961-BA328417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axId val="616270464"/>
        <c:axId val="616292736"/>
      </c:barChart>
      <c:catAx>
        <c:axId val="61627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61629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6292736"/>
        <c:scaling>
          <c:orientation val="minMax"/>
          <c:max val="4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61627046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732468735525706"/>
          <c:y val="1.7563875944078332E-3"/>
          <c:w val="0.22605527250270188"/>
          <c:h val="0.168311639616476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48986595154159E-2"/>
          <c:y val="7.9136690647482008E-2"/>
          <c:w val="0.88887270043191946"/>
          <c:h val="0.79496402877697847"/>
        </c:manualLayout>
      </c:layout>
      <c:barChart>
        <c:barDir val="col"/>
        <c:grouping val="clustered"/>
        <c:varyColors val="0"/>
        <c:ser>
          <c:idx val="2"/>
          <c:order val="0"/>
          <c:tx>
            <c:v>Investitionen geplant</c:v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'Seite 11l'!$AA$27:$AA$51</c:f>
              <c:strCache>
                <c:ptCount val="25"/>
                <c:pt idx="0">
                  <c:v>F08</c:v>
                </c:pt>
                <c:pt idx="1">
                  <c:v>H08</c:v>
                </c:pt>
                <c:pt idx="2">
                  <c:v>F09</c:v>
                </c:pt>
                <c:pt idx="3">
                  <c:v>H09</c:v>
                </c:pt>
                <c:pt idx="4">
                  <c:v>F10</c:v>
                </c:pt>
                <c:pt idx="5">
                  <c:v>H10</c:v>
                </c:pt>
                <c:pt idx="6">
                  <c:v>F11</c:v>
                </c:pt>
                <c:pt idx="7">
                  <c:v>H11</c:v>
                </c:pt>
                <c:pt idx="8">
                  <c:v>F12</c:v>
                </c:pt>
                <c:pt idx="9">
                  <c:v>H12</c:v>
                </c:pt>
                <c:pt idx="10">
                  <c:v>F13</c:v>
                </c:pt>
                <c:pt idx="11">
                  <c:v>H13</c:v>
                </c:pt>
                <c:pt idx="12">
                  <c:v>F14</c:v>
                </c:pt>
                <c:pt idx="13">
                  <c:v>H14</c:v>
                </c:pt>
                <c:pt idx="14">
                  <c:v>F15</c:v>
                </c:pt>
                <c:pt idx="15">
                  <c:v>H15</c:v>
                </c:pt>
                <c:pt idx="16">
                  <c:v>F16</c:v>
                </c:pt>
                <c:pt idx="17">
                  <c:v>H16</c:v>
                </c:pt>
                <c:pt idx="18">
                  <c:v>F17</c:v>
                </c:pt>
                <c:pt idx="19">
                  <c:v>H17</c:v>
                </c:pt>
                <c:pt idx="20">
                  <c:v>F18</c:v>
                </c:pt>
                <c:pt idx="21">
                  <c:v>H18</c:v>
                </c:pt>
                <c:pt idx="22">
                  <c:v>F19</c:v>
                </c:pt>
                <c:pt idx="23">
                  <c:v>H19</c:v>
                </c:pt>
                <c:pt idx="24">
                  <c:v>F20</c:v>
                </c:pt>
              </c:strCache>
            </c:strRef>
          </c:cat>
          <c:val>
            <c:numRef>
              <c:f>'Seite 11l'!$AB$27:$AB$51</c:f>
              <c:numCache>
                <c:formatCode>0.0</c:formatCode>
                <c:ptCount val="25"/>
                <c:pt idx="0">
                  <c:v>75</c:v>
                </c:pt>
                <c:pt idx="1">
                  <c:v>72.3</c:v>
                </c:pt>
                <c:pt idx="2">
                  <c:v>61.7</c:v>
                </c:pt>
                <c:pt idx="3">
                  <c:v>59</c:v>
                </c:pt>
                <c:pt idx="4">
                  <c:v>67.8</c:v>
                </c:pt>
                <c:pt idx="5">
                  <c:v>72.099999999999994</c:v>
                </c:pt>
                <c:pt idx="6">
                  <c:v>76.7</c:v>
                </c:pt>
                <c:pt idx="7">
                  <c:v>75.7</c:v>
                </c:pt>
                <c:pt idx="8">
                  <c:v>73.099999999999994</c:v>
                </c:pt>
                <c:pt idx="9">
                  <c:v>71.099999999999994</c:v>
                </c:pt>
                <c:pt idx="10">
                  <c:v>76.3</c:v>
                </c:pt>
                <c:pt idx="11">
                  <c:v>78.900000000000006</c:v>
                </c:pt>
                <c:pt idx="12">
                  <c:v>77.099999999999994</c:v>
                </c:pt>
                <c:pt idx="13">
                  <c:v>74.7</c:v>
                </c:pt>
                <c:pt idx="14">
                  <c:v>79.8</c:v>
                </c:pt>
                <c:pt idx="15">
                  <c:v>77.599999999999994</c:v>
                </c:pt>
                <c:pt idx="16">
                  <c:v>81.3</c:v>
                </c:pt>
                <c:pt idx="17">
                  <c:v>80.7</c:v>
                </c:pt>
                <c:pt idx="18">
                  <c:v>81.099999999999994</c:v>
                </c:pt>
                <c:pt idx="19">
                  <c:v>81.8</c:v>
                </c:pt>
                <c:pt idx="20">
                  <c:v>78.3</c:v>
                </c:pt>
                <c:pt idx="21">
                  <c:v>78.2</c:v>
                </c:pt>
                <c:pt idx="22">
                  <c:v>77.8</c:v>
                </c:pt>
                <c:pt idx="23">
                  <c:v>75.900000000000006</c:v>
                </c:pt>
                <c:pt idx="24">
                  <c:v>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0-4061-95E0-9ABC37B5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44300800"/>
        <c:axId val="644302336"/>
      </c:barChart>
      <c:lineChart>
        <c:grouping val="standard"/>
        <c:varyColors val="0"/>
        <c:ser>
          <c:idx val="1"/>
          <c:order val="1"/>
          <c:tx>
            <c:v>... davon höhere Investitionen</c:v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'Seite 11l'!$AA$31:$AA$51</c:f>
              <c:strCache>
                <c:ptCount val="21"/>
                <c:pt idx="0">
                  <c:v>F10</c:v>
                </c:pt>
                <c:pt idx="1">
                  <c:v>H10</c:v>
                </c:pt>
                <c:pt idx="2">
                  <c:v>F11</c:v>
                </c:pt>
                <c:pt idx="3">
                  <c:v>H11</c:v>
                </c:pt>
                <c:pt idx="4">
                  <c:v>F12</c:v>
                </c:pt>
                <c:pt idx="5">
                  <c:v>H12</c:v>
                </c:pt>
                <c:pt idx="6">
                  <c:v>F13</c:v>
                </c:pt>
                <c:pt idx="7">
                  <c:v>H13</c:v>
                </c:pt>
                <c:pt idx="8">
                  <c:v>F14</c:v>
                </c:pt>
                <c:pt idx="9">
                  <c:v>H14</c:v>
                </c:pt>
                <c:pt idx="10">
                  <c:v>F15</c:v>
                </c:pt>
                <c:pt idx="11">
                  <c:v>H15</c:v>
                </c:pt>
                <c:pt idx="12">
                  <c:v>F16</c:v>
                </c:pt>
                <c:pt idx="13">
                  <c:v>H16</c:v>
                </c:pt>
                <c:pt idx="14">
                  <c:v>F17</c:v>
                </c:pt>
                <c:pt idx="15">
                  <c:v>H17</c:v>
                </c:pt>
                <c:pt idx="16">
                  <c:v>F18</c:v>
                </c:pt>
                <c:pt idx="17">
                  <c:v>H18</c:v>
                </c:pt>
                <c:pt idx="18">
                  <c:v>F19</c:v>
                </c:pt>
                <c:pt idx="19">
                  <c:v>H19</c:v>
                </c:pt>
                <c:pt idx="20">
                  <c:v>F20</c:v>
                </c:pt>
              </c:strCache>
            </c:strRef>
          </c:cat>
          <c:val>
            <c:numRef>
              <c:f>'Seite 11l'!$AC$27:$AC$51</c:f>
              <c:numCache>
                <c:formatCode>0.0</c:formatCode>
                <c:ptCount val="25"/>
                <c:pt idx="0">
                  <c:v>24.225000000000001</c:v>
                </c:pt>
                <c:pt idx="1">
                  <c:v>19.593299999999999</c:v>
                </c:pt>
                <c:pt idx="2">
                  <c:v>11.908100000000001</c:v>
                </c:pt>
                <c:pt idx="3">
                  <c:v>18.054000000000002</c:v>
                </c:pt>
                <c:pt idx="4">
                  <c:v>27.052199999999999</c:v>
                </c:pt>
                <c:pt idx="5">
                  <c:v>30.858799999999995</c:v>
                </c:pt>
                <c:pt idx="6">
                  <c:v>32.904299999999999</c:v>
                </c:pt>
                <c:pt idx="7">
                  <c:v>28.993099999999998</c:v>
                </c:pt>
                <c:pt idx="8">
                  <c:v>26.9739</c:v>
                </c:pt>
                <c:pt idx="9">
                  <c:v>22.254299999999997</c:v>
                </c:pt>
                <c:pt idx="10">
                  <c:v>23.881900000000002</c:v>
                </c:pt>
                <c:pt idx="11">
                  <c:v>29.350800000000003</c:v>
                </c:pt>
                <c:pt idx="12">
                  <c:v>28.372799999999998</c:v>
                </c:pt>
                <c:pt idx="13">
                  <c:v>23.8293</c:v>
                </c:pt>
                <c:pt idx="14">
                  <c:v>28.009799999999998</c:v>
                </c:pt>
                <c:pt idx="15">
                  <c:v>25.22</c:v>
                </c:pt>
                <c:pt idx="16">
                  <c:v>29.999699999999997</c:v>
                </c:pt>
                <c:pt idx="17">
                  <c:v>25.3398</c:v>
                </c:pt>
                <c:pt idx="18">
                  <c:v>27.817299999999996</c:v>
                </c:pt>
                <c:pt idx="19">
                  <c:v>28.957199999999997</c:v>
                </c:pt>
                <c:pt idx="20">
                  <c:v>29.362500000000001</c:v>
                </c:pt>
                <c:pt idx="21">
                  <c:v>27.4482</c:v>
                </c:pt>
                <c:pt idx="22">
                  <c:v>24.429199999999994</c:v>
                </c:pt>
                <c:pt idx="23">
                  <c:v>22.466400000000004</c:v>
                </c:pt>
                <c:pt idx="24">
                  <c:v>20.785499999999999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0-4061-95E0-9ABC37B5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00800"/>
        <c:axId val="644302336"/>
      </c:lineChart>
      <c:catAx>
        <c:axId val="6443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4302336"/>
        <c:crosses val="autoZero"/>
        <c:auto val="0"/>
        <c:lblAlgn val="ctr"/>
        <c:lblOffset val="100"/>
        <c:noMultiLvlLbl val="0"/>
      </c:catAx>
      <c:valAx>
        <c:axId val="644302336"/>
        <c:scaling>
          <c:orientation val="minMax"/>
          <c:max val="89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430080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2960547688828457E-2"/>
          <c:y val="3.5971223021582736E-3"/>
          <c:w val="0.90703945231117156"/>
          <c:h val="7.64965350554202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5986413463023"/>
          <c:y val="1.4880818469119931E-2"/>
          <c:w val="0.71520981936081518"/>
          <c:h val="0.8929873051582838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'Seite 11 rechts'!$A$25</c:f>
              <c:strCache>
                <c:ptCount val="1"/>
                <c:pt idx="0">
                  <c:v>Aktuell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878072059174421E-2"/>
                  <c:y val="9.01495106633923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B-459D-9781-DA2BA673A570}"/>
                </c:ext>
              </c:extLst>
            </c:dLbl>
            <c:dLbl>
              <c:idx val="1"/>
              <c:layout>
                <c:manualLayout>
                  <c:x val="-7.4633473846072275E-3"/>
                  <c:y val="9.76601102999776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B-459D-9781-DA2BA673A570}"/>
                </c:ext>
              </c:extLst>
            </c:dLbl>
            <c:dLbl>
              <c:idx val="2"/>
              <c:layout>
                <c:manualLayout>
                  <c:x val="-1.0101010101010102E-2"/>
                  <c:y val="3.9679415073115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2B-459D-9781-DA2BA673A570}"/>
                </c:ext>
              </c:extLst>
            </c:dLbl>
            <c:dLbl>
              <c:idx val="3"/>
              <c:layout>
                <c:manualLayout>
                  <c:x val="-2.0202020202020204E-2"/>
                  <c:y val="8.01683190410907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B-459D-9781-DA2BA673A570}"/>
                </c:ext>
              </c:extLst>
            </c:dLbl>
            <c:dLbl>
              <c:idx val="4"/>
              <c:layout>
                <c:manualLayout>
                  <c:x val="-1.7680214215647163E-2"/>
                  <c:y val="4.72536580700691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B-459D-9781-DA2BA673A570}"/>
                </c:ext>
              </c:extLst>
            </c:dLbl>
            <c:dLbl>
              <c:idx val="5"/>
              <c:layout>
                <c:manualLayout>
                  <c:x val="-6.6184151223521301E-3"/>
                  <c:y val="8.7739032620922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2B-459D-9781-DA2BA673A570}"/>
                </c:ext>
              </c:extLst>
            </c:dLbl>
            <c:dLbl>
              <c:idx val="6"/>
              <c:layout>
                <c:manualLayout>
                  <c:x val="-1.368275935205069E-2"/>
                  <c:y val="9.7659667541557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2B-459D-9781-DA2BA673A570}"/>
                </c:ext>
              </c:extLst>
            </c:dLbl>
            <c:dLbl>
              <c:idx val="7"/>
              <c:layout>
                <c:manualLayout>
                  <c:x val="-8.2600281025477871E-3"/>
                  <c:y val="3.65265070611111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2B-459D-9781-DA2BA673A57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700"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'Seite 11 rechts'!$I$34:$P$34</c:f>
              <c:strCache>
                <c:ptCount val="8"/>
                <c:pt idx="0">
                  <c:v>Chemie/
Kunststoff</c:v>
                </c:pt>
                <c:pt idx="1">
                  <c:v>Bau</c:v>
                </c:pt>
                <c:pt idx="2">
                  <c:v>Dienstleistungen</c:v>
                </c:pt>
                <c:pt idx="3">
                  <c:v>     Metall/Kfz/
Maschinenbau</c:v>
                </c:pt>
                <c:pt idx="4">
                  <c:v>Ernährung</c:v>
                </c:pt>
                <c:pt idx="5">
                  <c:v>Elektro</c:v>
                </c:pt>
                <c:pt idx="6">
                  <c:v>Handel</c:v>
                </c:pt>
                <c:pt idx="7">
                  <c:v>Agrar</c:v>
                </c:pt>
              </c:strCache>
            </c:strRef>
          </c:cat>
          <c:val>
            <c:numRef>
              <c:f>'Seite 11 rechts'!$I$35:$P$35</c:f>
              <c:numCache>
                <c:formatCode>General</c:formatCode>
                <c:ptCount val="8"/>
                <c:pt idx="0">
                  <c:v>80.599999999999994</c:v>
                </c:pt>
                <c:pt idx="1">
                  <c:v>77.7</c:v>
                </c:pt>
                <c:pt idx="2">
                  <c:v>77.5</c:v>
                </c:pt>
                <c:pt idx="3">
                  <c:v>74.900000000000006</c:v>
                </c:pt>
                <c:pt idx="4">
                  <c:v>74.8</c:v>
                </c:pt>
                <c:pt idx="5">
                  <c:v>70.900000000000006</c:v>
                </c:pt>
                <c:pt idx="6">
                  <c:v>70.2</c:v>
                </c:pt>
                <c:pt idx="7">
                  <c:v>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2B-459D-9781-DA2BA673A570}"/>
            </c:ext>
          </c:extLst>
        </c:ser>
        <c:ser>
          <c:idx val="1"/>
          <c:order val="1"/>
          <c:tx>
            <c:strRef>
              <c:f>'Seite 11 rechts'!$A$26</c:f>
              <c:strCache>
                <c:ptCount val="1"/>
                <c:pt idx="0">
                  <c:v>Herbst 2019</c:v>
                </c:pt>
              </c:strCache>
            </c:strRef>
          </c:tx>
          <c:spPr>
            <a:solidFill>
              <a:srgbClr val="F082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'Seite 11 rechts'!$I$34:$P$34</c:f>
              <c:strCache>
                <c:ptCount val="8"/>
                <c:pt idx="0">
                  <c:v>Chemie/
Kunststoff</c:v>
                </c:pt>
                <c:pt idx="1">
                  <c:v>Bau</c:v>
                </c:pt>
                <c:pt idx="2">
                  <c:v>Dienstleistungen</c:v>
                </c:pt>
                <c:pt idx="3">
                  <c:v>     Metall/Kfz/
Maschinenbau</c:v>
                </c:pt>
                <c:pt idx="4">
                  <c:v>Ernährung</c:v>
                </c:pt>
                <c:pt idx="5">
                  <c:v>Elektro</c:v>
                </c:pt>
                <c:pt idx="6">
                  <c:v>Handel</c:v>
                </c:pt>
                <c:pt idx="7">
                  <c:v>Agrar</c:v>
                </c:pt>
              </c:strCache>
            </c:strRef>
          </c:cat>
          <c:val>
            <c:numRef>
              <c:f>'Seite 11 rechts'!$I$36:$P$36</c:f>
              <c:numCache>
                <c:formatCode>General</c:formatCode>
                <c:ptCount val="8"/>
                <c:pt idx="0">
                  <c:v>85</c:v>
                </c:pt>
                <c:pt idx="1">
                  <c:v>80.900000000000006</c:v>
                </c:pt>
                <c:pt idx="2">
                  <c:v>79.7</c:v>
                </c:pt>
                <c:pt idx="3">
                  <c:v>76</c:v>
                </c:pt>
                <c:pt idx="4">
                  <c:v>75.900000000000006</c:v>
                </c:pt>
                <c:pt idx="5">
                  <c:v>72.5</c:v>
                </c:pt>
                <c:pt idx="6">
                  <c:v>65.900000000000006</c:v>
                </c:pt>
                <c:pt idx="7">
                  <c:v>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2B-459D-9781-DA2BA673A570}"/>
            </c:ext>
          </c:extLst>
        </c:ser>
        <c:ser>
          <c:idx val="0"/>
          <c:order val="2"/>
          <c:tx>
            <c:strRef>
              <c:f>'Seite 11 rechts'!$A$27</c:f>
              <c:strCache>
                <c:ptCount val="1"/>
                <c:pt idx="0">
                  <c:v>Frühjahr 2019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'Seite 11 rechts'!$I$34:$P$34</c:f>
              <c:strCache>
                <c:ptCount val="8"/>
                <c:pt idx="0">
                  <c:v>Chemie/
Kunststoff</c:v>
                </c:pt>
                <c:pt idx="1">
                  <c:v>Bau</c:v>
                </c:pt>
                <c:pt idx="2">
                  <c:v>Dienstleistungen</c:v>
                </c:pt>
                <c:pt idx="3">
                  <c:v>     Metall/Kfz/
Maschinenbau</c:v>
                </c:pt>
                <c:pt idx="4">
                  <c:v>Ernährung</c:v>
                </c:pt>
                <c:pt idx="5">
                  <c:v>Elektro</c:v>
                </c:pt>
                <c:pt idx="6">
                  <c:v>Handel</c:v>
                </c:pt>
                <c:pt idx="7">
                  <c:v>Agrar</c:v>
                </c:pt>
              </c:strCache>
            </c:strRef>
          </c:cat>
          <c:val>
            <c:numRef>
              <c:f>'Seite 11 rechts'!$I$37:$P$37</c:f>
              <c:numCache>
                <c:formatCode>General</c:formatCode>
                <c:ptCount val="8"/>
                <c:pt idx="0">
                  <c:v>80.099999999999994</c:v>
                </c:pt>
                <c:pt idx="1">
                  <c:v>78.2</c:v>
                </c:pt>
                <c:pt idx="2">
                  <c:v>78.599999999999994</c:v>
                </c:pt>
                <c:pt idx="3">
                  <c:v>78.900000000000006</c:v>
                </c:pt>
                <c:pt idx="4">
                  <c:v>78.599999999999994</c:v>
                </c:pt>
                <c:pt idx="5">
                  <c:v>83.5</c:v>
                </c:pt>
                <c:pt idx="6">
                  <c:v>74.400000000000006</c:v>
                </c:pt>
                <c:pt idx="7">
                  <c:v>69.599999999999994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2B-459D-9781-DA2BA673A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axId val="616948096"/>
        <c:axId val="616949632"/>
      </c:barChart>
      <c:catAx>
        <c:axId val="616948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616949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6949632"/>
        <c:scaling>
          <c:orientation val="minMax"/>
          <c:max val="90"/>
          <c:min val="5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61694809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5519993824301379"/>
          <c:y val="1.4655846590604734E-2"/>
          <c:w val="0.24254099119962944"/>
          <c:h val="0.182623064974021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Gesamtindikator nach Branchen</a:t>
            </a:r>
          </a:p>
        </c:rich>
      </c:tx>
      <c:layout>
        <c:manualLayout>
          <c:xMode val="edge"/>
          <c:yMode val="edge"/>
          <c:x val="0.26579945164846958"/>
          <c:y val="1.25944584382871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7329661842238E-2"/>
          <c:y val="9.5718001857192939E-2"/>
          <c:w val="0.71375529463443765"/>
          <c:h val="0.81612191057185557"/>
        </c:manualLayout>
      </c:layout>
      <c:lineChart>
        <c:grouping val="standard"/>
        <c:varyColors val="0"/>
        <c:ser>
          <c:idx val="0"/>
          <c:order val="0"/>
          <c:tx>
            <c:v>Chemie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F07</c:v>
              </c:pt>
              <c:pt idx="1">
                <c:v>H07</c:v>
              </c:pt>
              <c:pt idx="2">
                <c:v>F08</c:v>
              </c:pt>
              <c:pt idx="3">
                <c:v>H08</c:v>
              </c:pt>
              <c:pt idx="4">
                <c:v>F09</c:v>
              </c:pt>
              <c:pt idx="5">
                <c:v>H09</c:v>
              </c:pt>
              <c:pt idx="6">
                <c:v>F10</c:v>
              </c:pt>
              <c:pt idx="7">
                <c:v>H10</c:v>
              </c:pt>
              <c:pt idx="8">
                <c:v>F11</c:v>
              </c:pt>
              <c:pt idx="9">
                <c:v>H11</c:v>
              </c:pt>
              <c:pt idx="10">
                <c:v>F12</c:v>
              </c:pt>
              <c:pt idx="11">
                <c:v>H12</c:v>
              </c:pt>
            </c:strLit>
          </c:cat>
          <c:val>
            <c:numLit>
              <c:formatCode>0.0</c:formatCode>
              <c:ptCount val="12"/>
              <c:pt idx="0">
                <c:v>42.1</c:v>
              </c:pt>
              <c:pt idx="1">
                <c:v>43.5</c:v>
              </c:pt>
              <c:pt idx="2">
                <c:v>33.25</c:v>
              </c:pt>
              <c:pt idx="3">
                <c:v>-12.125</c:v>
              </c:pt>
              <c:pt idx="4">
                <c:v>13.900000000000002</c:v>
              </c:pt>
              <c:pt idx="5">
                <c:v>33.425000000000004</c:v>
              </c:pt>
              <c:pt idx="6">
                <c:v>38.950000000000003</c:v>
              </c:pt>
              <c:pt idx="7">
                <c:v>48.25</c:v>
              </c:pt>
              <c:pt idx="8">
                <c:v>36.550000000000004</c:v>
              </c:pt>
              <c:pt idx="9">
                <c:v>40.9</c:v>
              </c:pt>
              <c:pt idx="10">
                <c:v>24.300000000000004</c:v>
              </c:pt>
              <c:pt idx="11">
                <c:v>31.625000000000004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6D-4343-80AA-00FFADA7C3AC}"/>
            </c:ext>
          </c:extLst>
        </c:ser>
        <c:ser>
          <c:idx val="1"/>
          <c:order val="1"/>
          <c:tx>
            <c:v>Metall/Kfz/MBau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F07</c:v>
              </c:pt>
              <c:pt idx="1">
                <c:v>H07</c:v>
              </c:pt>
              <c:pt idx="2">
                <c:v>F08</c:v>
              </c:pt>
              <c:pt idx="3">
                <c:v>H08</c:v>
              </c:pt>
              <c:pt idx="4">
                <c:v>F09</c:v>
              </c:pt>
              <c:pt idx="5">
                <c:v>H09</c:v>
              </c:pt>
              <c:pt idx="6">
                <c:v>F10</c:v>
              </c:pt>
              <c:pt idx="7">
                <c:v>H10</c:v>
              </c:pt>
              <c:pt idx="8">
                <c:v>F11</c:v>
              </c:pt>
              <c:pt idx="9">
                <c:v>H11</c:v>
              </c:pt>
              <c:pt idx="10">
                <c:v>F12</c:v>
              </c:pt>
              <c:pt idx="11">
                <c:v>H12</c:v>
              </c:pt>
            </c:strLit>
          </c:cat>
          <c:val>
            <c:numLit>
              <c:formatCode>0.0</c:formatCode>
              <c:ptCount val="12"/>
              <c:pt idx="0">
                <c:v>43.4</c:v>
              </c:pt>
              <c:pt idx="1">
                <c:v>42.524999999999999</c:v>
              </c:pt>
              <c:pt idx="2">
                <c:v>25.775000000000002</c:v>
              </c:pt>
              <c:pt idx="3">
                <c:v>-30.274999999999999</c:v>
              </c:pt>
              <c:pt idx="4">
                <c:v>-11.324999999999996</c:v>
              </c:pt>
              <c:pt idx="5">
                <c:v>13.975000000000001</c:v>
              </c:pt>
              <c:pt idx="6">
                <c:v>37.424999999999997</c:v>
              </c:pt>
              <c:pt idx="7">
                <c:v>48.825000000000003</c:v>
              </c:pt>
              <c:pt idx="8">
                <c:v>31.924999999999997</c:v>
              </c:pt>
              <c:pt idx="9">
                <c:v>36.300000000000004</c:v>
              </c:pt>
              <c:pt idx="10">
                <c:v>11.55</c:v>
              </c:pt>
              <c:pt idx="11">
                <c:v>30.024999999999995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6D-4343-80AA-00FFADA7C3AC}"/>
            </c:ext>
          </c:extLst>
        </c:ser>
        <c:ser>
          <c:idx val="2"/>
          <c:order val="2"/>
          <c:tx>
            <c:v>Elektro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F07</c:v>
              </c:pt>
              <c:pt idx="1">
                <c:v>H07</c:v>
              </c:pt>
              <c:pt idx="2">
                <c:v>F08</c:v>
              </c:pt>
              <c:pt idx="3">
                <c:v>H08</c:v>
              </c:pt>
              <c:pt idx="4">
                <c:v>F09</c:v>
              </c:pt>
              <c:pt idx="5">
                <c:v>H09</c:v>
              </c:pt>
              <c:pt idx="6">
                <c:v>F10</c:v>
              </c:pt>
              <c:pt idx="7">
                <c:v>H10</c:v>
              </c:pt>
              <c:pt idx="8">
                <c:v>F11</c:v>
              </c:pt>
              <c:pt idx="9">
                <c:v>H11</c:v>
              </c:pt>
              <c:pt idx="10">
                <c:v>F12</c:v>
              </c:pt>
              <c:pt idx="11">
                <c:v>H12</c:v>
              </c:pt>
            </c:strLit>
          </c:cat>
          <c:val>
            <c:numLit>
              <c:formatCode>0.0</c:formatCode>
              <c:ptCount val="12"/>
              <c:pt idx="0">
                <c:v>41.525000000000006</c:v>
              </c:pt>
              <c:pt idx="1">
                <c:v>37.174999999999997</c:v>
              </c:pt>
              <c:pt idx="2">
                <c:v>26.024999999999999</c:v>
              </c:pt>
              <c:pt idx="3">
                <c:v>-14.100000000000001</c:v>
              </c:pt>
              <c:pt idx="4">
                <c:v>10.925000000000001</c:v>
              </c:pt>
              <c:pt idx="5">
                <c:v>34.325000000000003</c:v>
              </c:pt>
              <c:pt idx="6">
                <c:v>36.1</c:v>
              </c:pt>
              <c:pt idx="7">
                <c:v>43.674999999999997</c:v>
              </c:pt>
              <c:pt idx="8">
                <c:v>29.024999999999999</c:v>
              </c:pt>
              <c:pt idx="9">
                <c:v>34.549999999999997</c:v>
              </c:pt>
              <c:pt idx="10">
                <c:v>15.574999999999999</c:v>
              </c:pt>
              <c:pt idx="11">
                <c:v>33.4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6D-4343-80AA-00FFADA7C3AC}"/>
            </c:ext>
          </c:extLst>
        </c:ser>
        <c:ser>
          <c:idx val="3"/>
          <c:order val="3"/>
          <c:tx>
            <c:v>Ernährung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F07</c:v>
              </c:pt>
              <c:pt idx="1">
                <c:v>H07</c:v>
              </c:pt>
              <c:pt idx="2">
                <c:v>F08</c:v>
              </c:pt>
              <c:pt idx="3">
                <c:v>H08</c:v>
              </c:pt>
              <c:pt idx="4">
                <c:v>F09</c:v>
              </c:pt>
              <c:pt idx="5">
                <c:v>H09</c:v>
              </c:pt>
              <c:pt idx="6">
                <c:v>F10</c:v>
              </c:pt>
              <c:pt idx="7">
                <c:v>H10</c:v>
              </c:pt>
              <c:pt idx="8">
                <c:v>F11</c:v>
              </c:pt>
              <c:pt idx="9">
                <c:v>H11</c:v>
              </c:pt>
              <c:pt idx="10">
                <c:v>F12</c:v>
              </c:pt>
              <c:pt idx="11">
                <c:v>H12</c:v>
              </c:pt>
            </c:strLit>
          </c:cat>
          <c:val>
            <c:numLit>
              <c:formatCode>0.0</c:formatCode>
              <c:ptCount val="12"/>
              <c:pt idx="0">
                <c:v>26.999999999999996</c:v>
              </c:pt>
              <c:pt idx="1">
                <c:v>32.125</c:v>
              </c:pt>
              <c:pt idx="2">
                <c:v>15.824999999999999</c:v>
              </c:pt>
              <c:pt idx="3">
                <c:v>7.2249999999999961</c:v>
              </c:pt>
              <c:pt idx="4">
                <c:v>10.7</c:v>
              </c:pt>
              <c:pt idx="5">
                <c:v>19.299999999999997</c:v>
              </c:pt>
              <c:pt idx="6">
                <c:v>23.349999999999998</c:v>
              </c:pt>
              <c:pt idx="7">
                <c:v>36.525000000000006</c:v>
              </c:pt>
              <c:pt idx="8">
                <c:v>28.15</c:v>
              </c:pt>
              <c:pt idx="9">
                <c:v>35.5</c:v>
              </c:pt>
              <c:pt idx="10">
                <c:v>31.674999999999997</c:v>
              </c:pt>
              <c:pt idx="11">
                <c:v>29.625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6D-4343-80AA-00FFADA7C3AC}"/>
            </c:ext>
          </c:extLst>
        </c:ser>
        <c:ser>
          <c:idx val="4"/>
          <c:order val="4"/>
          <c:tx>
            <c:v>Bau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F07</c:v>
              </c:pt>
              <c:pt idx="1">
                <c:v>H07</c:v>
              </c:pt>
              <c:pt idx="2">
                <c:v>F08</c:v>
              </c:pt>
              <c:pt idx="3">
                <c:v>H08</c:v>
              </c:pt>
              <c:pt idx="4">
                <c:v>F09</c:v>
              </c:pt>
              <c:pt idx="5">
                <c:v>H09</c:v>
              </c:pt>
              <c:pt idx="6">
                <c:v>F10</c:v>
              </c:pt>
              <c:pt idx="7">
                <c:v>H10</c:v>
              </c:pt>
              <c:pt idx="8">
                <c:v>F11</c:v>
              </c:pt>
              <c:pt idx="9">
                <c:v>H11</c:v>
              </c:pt>
              <c:pt idx="10">
                <c:v>F12</c:v>
              </c:pt>
              <c:pt idx="11">
                <c:v>H12</c:v>
              </c:pt>
            </c:strLit>
          </c:cat>
          <c:val>
            <c:numLit>
              <c:formatCode>0.0</c:formatCode>
              <c:ptCount val="12"/>
              <c:pt idx="0">
                <c:v>20.575000000000003</c:v>
              </c:pt>
              <c:pt idx="1">
                <c:v>29.125</c:v>
              </c:pt>
              <c:pt idx="2">
                <c:v>10.199999999999999</c:v>
              </c:pt>
              <c:pt idx="3">
                <c:v>4.3250000000000011</c:v>
              </c:pt>
              <c:pt idx="4">
                <c:v>15.05</c:v>
              </c:pt>
              <c:pt idx="5">
                <c:v>15.225000000000001</c:v>
              </c:pt>
              <c:pt idx="6">
                <c:v>19.549999999999997</c:v>
              </c:pt>
              <c:pt idx="7">
                <c:v>44.5</c:v>
              </c:pt>
              <c:pt idx="8">
                <c:v>32.75</c:v>
              </c:pt>
              <c:pt idx="9">
                <c:v>41.349999999999994</c:v>
              </c:pt>
              <c:pt idx="10">
                <c:v>18.774999999999999</c:v>
              </c:pt>
              <c:pt idx="11">
                <c:v>36.125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6D-4343-80AA-00FFADA7C3AC}"/>
            </c:ext>
          </c:extLst>
        </c:ser>
        <c:ser>
          <c:idx val="5"/>
          <c:order val="5"/>
          <c:tx>
            <c:v>Handel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F07</c:v>
              </c:pt>
              <c:pt idx="1">
                <c:v>H07</c:v>
              </c:pt>
              <c:pt idx="2">
                <c:v>F08</c:v>
              </c:pt>
              <c:pt idx="3">
                <c:v>H08</c:v>
              </c:pt>
              <c:pt idx="4">
                <c:v>F09</c:v>
              </c:pt>
              <c:pt idx="5">
                <c:v>H09</c:v>
              </c:pt>
              <c:pt idx="6">
                <c:v>F10</c:v>
              </c:pt>
              <c:pt idx="7">
                <c:v>H10</c:v>
              </c:pt>
              <c:pt idx="8">
                <c:v>F11</c:v>
              </c:pt>
              <c:pt idx="9">
                <c:v>H11</c:v>
              </c:pt>
              <c:pt idx="10">
                <c:v>F12</c:v>
              </c:pt>
              <c:pt idx="11">
                <c:v>H12</c:v>
              </c:pt>
            </c:strLit>
          </c:cat>
          <c:val>
            <c:numLit>
              <c:formatCode>0.0</c:formatCode>
              <c:ptCount val="12"/>
              <c:pt idx="0">
                <c:v>31.25</c:v>
              </c:pt>
              <c:pt idx="1">
                <c:v>32.15</c:v>
              </c:pt>
              <c:pt idx="2">
                <c:v>15.875</c:v>
              </c:pt>
              <c:pt idx="3">
                <c:v>-12.75</c:v>
              </c:pt>
              <c:pt idx="4">
                <c:v>9.7750000000000004</c:v>
              </c:pt>
              <c:pt idx="5">
                <c:v>22.974999999999998</c:v>
              </c:pt>
              <c:pt idx="6">
                <c:v>38.799999999999997</c:v>
              </c:pt>
              <c:pt idx="7">
                <c:v>45.225000000000001</c:v>
              </c:pt>
              <c:pt idx="8">
                <c:v>31.950000000000003</c:v>
              </c:pt>
              <c:pt idx="9">
                <c:v>39.575000000000003</c:v>
              </c:pt>
              <c:pt idx="10">
                <c:v>24.124999999999996</c:v>
              </c:pt>
              <c:pt idx="11">
                <c:v>28.099999999999998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C6D-4343-80AA-00FFADA7C3AC}"/>
            </c:ext>
          </c:extLst>
        </c:ser>
        <c:ser>
          <c:idx val="6"/>
          <c:order val="6"/>
          <c:tx>
            <c:v>Dienste</c:v>
          </c:tx>
          <c:spPr>
            <a:ln w="25400">
              <a:solidFill>
                <a:srgbClr val="0E3C8A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F07</c:v>
              </c:pt>
              <c:pt idx="1">
                <c:v>H07</c:v>
              </c:pt>
              <c:pt idx="2">
                <c:v>F08</c:v>
              </c:pt>
              <c:pt idx="3">
                <c:v>H08</c:v>
              </c:pt>
              <c:pt idx="4">
                <c:v>F09</c:v>
              </c:pt>
              <c:pt idx="5">
                <c:v>H09</c:v>
              </c:pt>
              <c:pt idx="6">
                <c:v>F10</c:v>
              </c:pt>
              <c:pt idx="7">
                <c:v>H10</c:v>
              </c:pt>
              <c:pt idx="8">
                <c:v>F11</c:v>
              </c:pt>
              <c:pt idx="9">
                <c:v>H11</c:v>
              </c:pt>
              <c:pt idx="10">
                <c:v>F12</c:v>
              </c:pt>
              <c:pt idx="11">
                <c:v>H12</c:v>
              </c:pt>
            </c:strLit>
          </c:cat>
          <c:val>
            <c:numLit>
              <c:formatCode>0.0</c:formatCode>
              <c:ptCount val="12"/>
              <c:pt idx="0">
                <c:v>38.175000000000004</c:v>
              </c:pt>
              <c:pt idx="1">
                <c:v>37.100000000000009</c:v>
              </c:pt>
              <c:pt idx="2">
                <c:v>25.549999999999997</c:v>
              </c:pt>
              <c:pt idx="3">
                <c:v>-1.9000000000000012</c:v>
              </c:pt>
              <c:pt idx="4">
                <c:v>13.875000000000002</c:v>
              </c:pt>
              <c:pt idx="5">
                <c:v>26</c:v>
              </c:pt>
              <c:pt idx="6">
                <c:v>37.525000000000006</c:v>
              </c:pt>
              <c:pt idx="7">
                <c:v>40.800000000000004</c:v>
              </c:pt>
              <c:pt idx="8">
                <c:v>34.174999999999997</c:v>
              </c:pt>
              <c:pt idx="9">
                <c:v>34.549999999999997</c:v>
              </c:pt>
              <c:pt idx="10">
                <c:v>27.4</c:v>
              </c:pt>
              <c:pt idx="11">
                <c:v>31.050000000000004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C6D-4343-80AA-00FFADA7C3AC}"/>
            </c:ext>
          </c:extLst>
        </c:ser>
        <c:ser>
          <c:idx val="7"/>
          <c:order val="7"/>
          <c:tx>
            <c:v>Agrar</c:v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F07</c:v>
              </c:pt>
              <c:pt idx="1">
                <c:v>H07</c:v>
              </c:pt>
              <c:pt idx="2">
                <c:v>F08</c:v>
              </c:pt>
              <c:pt idx="3">
                <c:v>H08</c:v>
              </c:pt>
              <c:pt idx="4">
                <c:v>F09</c:v>
              </c:pt>
              <c:pt idx="5">
                <c:v>H09</c:v>
              </c:pt>
              <c:pt idx="6">
                <c:v>F10</c:v>
              </c:pt>
              <c:pt idx="7">
                <c:v>H10</c:v>
              </c:pt>
              <c:pt idx="8">
                <c:v>F11</c:v>
              </c:pt>
              <c:pt idx="9">
                <c:v>H11</c:v>
              </c:pt>
              <c:pt idx="10">
                <c:v>F12</c:v>
              </c:pt>
              <c:pt idx="11">
                <c:v>H12</c:v>
              </c:pt>
            </c:strLit>
          </c:cat>
          <c:val>
            <c:numLit>
              <c:formatCode>0.0</c:formatCode>
              <c:ptCount val="12"/>
              <c:pt idx="0">
                <c:v>43.75</c:v>
              </c:pt>
              <c:pt idx="1">
                <c:v>28.725000000000001</c:v>
              </c:pt>
              <c:pt idx="2">
                <c:v>4.0000000000000009</c:v>
              </c:pt>
              <c:pt idx="3">
                <c:v>-20.225000000000001</c:v>
              </c:pt>
              <c:pt idx="4">
                <c:v>-8.25</c:v>
              </c:pt>
              <c:pt idx="5">
                <c:v>-4.4000000000000012</c:v>
              </c:pt>
              <c:pt idx="6">
                <c:v>11.600000000000001</c:v>
              </c:pt>
              <c:pt idx="7">
                <c:v>34.450000000000003</c:v>
              </c:pt>
              <c:pt idx="8">
                <c:v>12.950000000000003</c:v>
              </c:pt>
              <c:pt idx="9">
                <c:v>19.325000000000003</c:v>
              </c:pt>
              <c:pt idx="10">
                <c:v>22.049999999999997</c:v>
              </c:pt>
              <c:pt idx="11">
                <c:v>22.474999999999998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9C6D-4343-80AA-00FFADA7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1228416"/>
        <c:axId val="921229952"/>
      </c:lineChart>
      <c:catAx>
        <c:axId val="9212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12299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2122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122841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111602220726119"/>
          <c:y val="0.29219170021883284"/>
          <c:w val="0.18401506503136922"/>
          <c:h val="0.42569322411524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0869229581594E-2"/>
          <c:y val="2.6066666666666665E-2"/>
          <c:w val="0.87600277906438162"/>
          <c:h val="0.88364409448818892"/>
        </c:manualLayout>
      </c:layout>
      <c:lineChart>
        <c:grouping val="standard"/>
        <c:varyColors val="0"/>
        <c:ser>
          <c:idx val="4"/>
          <c:order val="0"/>
          <c:tx>
            <c:v>Bau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'Seite 12l'!$A$58:$A$83</c:f>
              <c:strCache>
                <c:ptCount val="25"/>
                <c:pt idx="0">
                  <c:v>F08</c:v>
                </c:pt>
                <c:pt idx="1">
                  <c:v>H08</c:v>
                </c:pt>
                <c:pt idx="2">
                  <c:v>F09</c:v>
                </c:pt>
                <c:pt idx="3">
                  <c:v>H09</c:v>
                </c:pt>
                <c:pt idx="4">
                  <c:v>F10</c:v>
                </c:pt>
                <c:pt idx="5">
                  <c:v>H10</c:v>
                </c:pt>
                <c:pt idx="6">
                  <c:v>F11</c:v>
                </c:pt>
                <c:pt idx="7">
                  <c:v>H11</c:v>
                </c:pt>
                <c:pt idx="8">
                  <c:v>F12</c:v>
                </c:pt>
                <c:pt idx="9">
                  <c:v>H12</c:v>
                </c:pt>
                <c:pt idx="10">
                  <c:v>F13</c:v>
                </c:pt>
                <c:pt idx="11">
                  <c:v>H13</c:v>
                </c:pt>
                <c:pt idx="12">
                  <c:v>F14</c:v>
                </c:pt>
                <c:pt idx="13">
                  <c:v>H14</c:v>
                </c:pt>
                <c:pt idx="14">
                  <c:v>F15</c:v>
                </c:pt>
                <c:pt idx="15">
                  <c:v>H15</c:v>
                </c:pt>
                <c:pt idx="16">
                  <c:v>F16</c:v>
                </c:pt>
                <c:pt idx="17">
                  <c:v>H16</c:v>
                </c:pt>
                <c:pt idx="18">
                  <c:v>F17</c:v>
                </c:pt>
                <c:pt idx="19">
                  <c:v>H17</c:v>
                </c:pt>
                <c:pt idx="20">
                  <c:v>F18</c:v>
                </c:pt>
                <c:pt idx="21">
                  <c:v>H18</c:v>
                </c:pt>
                <c:pt idx="22">
                  <c:v>F19</c:v>
                </c:pt>
                <c:pt idx="23">
                  <c:v>H19</c:v>
                </c:pt>
                <c:pt idx="24">
                  <c:v>F20</c:v>
                </c:pt>
              </c:strCache>
            </c:strRef>
          </c:cat>
          <c:val>
            <c:numLit>
              <c:formatCode>0.0</c:formatCode>
              <c:ptCount val="26"/>
              <c:pt idx="0">
                <c:v>29.125</c:v>
              </c:pt>
              <c:pt idx="1">
                <c:v>10.199999999999999</c:v>
              </c:pt>
              <c:pt idx="2">
                <c:v>4.3250000000000011</c:v>
              </c:pt>
              <c:pt idx="3">
                <c:v>15.05</c:v>
              </c:pt>
              <c:pt idx="4">
                <c:v>15.225000000000001</c:v>
              </c:pt>
              <c:pt idx="5">
                <c:v>19.549999999999997</c:v>
              </c:pt>
              <c:pt idx="6">
                <c:v>44.5</c:v>
              </c:pt>
              <c:pt idx="7">
                <c:v>32.75</c:v>
              </c:pt>
              <c:pt idx="8">
                <c:v>41.349999999999994</c:v>
              </c:pt>
              <c:pt idx="9">
                <c:v>18.774999999999999</c:v>
              </c:pt>
              <c:pt idx="10">
                <c:v>36.125</c:v>
              </c:pt>
              <c:pt idx="11">
                <c:v>31.774999999999999</c:v>
              </c:pt>
              <c:pt idx="12">
                <c:v>45.55</c:v>
              </c:pt>
              <c:pt idx="13">
                <c:v>35.349999999999994</c:v>
              </c:pt>
              <c:pt idx="14">
                <c:v>37.550000000000004</c:v>
              </c:pt>
              <c:pt idx="15">
                <c:v>16.250000000000004</c:v>
              </c:pt>
              <c:pt idx="16">
                <c:v>42.375</c:v>
              </c:pt>
              <c:pt idx="17">
                <c:v>37.875</c:v>
              </c:pt>
              <c:pt idx="18">
                <c:v>49.974999999999994</c:v>
              </c:pt>
              <c:pt idx="19">
                <c:v>44.325000000000003</c:v>
              </c:pt>
              <c:pt idx="20">
                <c:v>51.9</c:v>
              </c:pt>
              <c:pt idx="21">
                <c:v>42.674999999999997</c:v>
              </c:pt>
              <c:pt idx="22">
                <c:v>50.85</c:v>
              </c:pt>
              <c:pt idx="23">
                <c:v>35.175000000000004</c:v>
              </c:pt>
              <c:pt idx="24">
                <c:v>31.649999999999995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90-4800-A8DB-6DFB321633F9}"/>
            </c:ext>
          </c:extLst>
        </c:ser>
        <c:ser>
          <c:idx val="6"/>
          <c:order val="1"/>
          <c:tx>
            <c:v>Dienstleister</c:v>
          </c:tx>
          <c:spPr>
            <a:ln w="12700">
              <a:solidFill>
                <a:srgbClr val="0E3C8A"/>
              </a:solidFill>
              <a:prstDash val="solid"/>
            </a:ln>
          </c:spPr>
          <c:marker>
            <c:symbol val="none"/>
          </c:marker>
          <c:cat>
            <c:strRef>
              <c:f>'Seite 12l'!$A$58:$A$83</c:f>
              <c:strCache>
                <c:ptCount val="25"/>
                <c:pt idx="0">
                  <c:v>F08</c:v>
                </c:pt>
                <c:pt idx="1">
                  <c:v>H08</c:v>
                </c:pt>
                <c:pt idx="2">
                  <c:v>F09</c:v>
                </c:pt>
                <c:pt idx="3">
                  <c:v>H09</c:v>
                </c:pt>
                <c:pt idx="4">
                  <c:v>F10</c:v>
                </c:pt>
                <c:pt idx="5">
                  <c:v>H10</c:v>
                </c:pt>
                <c:pt idx="6">
                  <c:v>F11</c:v>
                </c:pt>
                <c:pt idx="7">
                  <c:v>H11</c:v>
                </c:pt>
                <c:pt idx="8">
                  <c:v>F12</c:v>
                </c:pt>
                <c:pt idx="9">
                  <c:v>H12</c:v>
                </c:pt>
                <c:pt idx="10">
                  <c:v>F13</c:v>
                </c:pt>
                <c:pt idx="11">
                  <c:v>H13</c:v>
                </c:pt>
                <c:pt idx="12">
                  <c:v>F14</c:v>
                </c:pt>
                <c:pt idx="13">
                  <c:v>H14</c:v>
                </c:pt>
                <c:pt idx="14">
                  <c:v>F15</c:v>
                </c:pt>
                <c:pt idx="15">
                  <c:v>H15</c:v>
                </c:pt>
                <c:pt idx="16">
                  <c:v>F16</c:v>
                </c:pt>
                <c:pt idx="17">
                  <c:v>H16</c:v>
                </c:pt>
                <c:pt idx="18">
                  <c:v>F17</c:v>
                </c:pt>
                <c:pt idx="19">
                  <c:v>H17</c:v>
                </c:pt>
                <c:pt idx="20">
                  <c:v>F18</c:v>
                </c:pt>
                <c:pt idx="21">
                  <c:v>H18</c:v>
                </c:pt>
                <c:pt idx="22">
                  <c:v>F19</c:v>
                </c:pt>
                <c:pt idx="23">
                  <c:v>H19</c:v>
                </c:pt>
                <c:pt idx="24">
                  <c:v>F20</c:v>
                </c:pt>
              </c:strCache>
            </c:strRef>
          </c:cat>
          <c:val>
            <c:numLit>
              <c:formatCode>0.0</c:formatCode>
              <c:ptCount val="26"/>
              <c:pt idx="0">
                <c:v>37.100000000000009</c:v>
              </c:pt>
              <c:pt idx="1">
                <c:v>25.549999999999997</c:v>
              </c:pt>
              <c:pt idx="2">
                <c:v>-1.9000000000000012</c:v>
              </c:pt>
              <c:pt idx="3">
                <c:v>13.875000000000002</c:v>
              </c:pt>
              <c:pt idx="4">
                <c:v>26</c:v>
              </c:pt>
              <c:pt idx="5">
                <c:v>37.525000000000006</c:v>
              </c:pt>
              <c:pt idx="6">
                <c:v>40.800000000000004</c:v>
              </c:pt>
              <c:pt idx="7">
                <c:v>34.174999999999997</c:v>
              </c:pt>
              <c:pt idx="8">
                <c:v>34.549999999999997</c:v>
              </c:pt>
              <c:pt idx="9">
                <c:v>27.4</c:v>
              </c:pt>
              <c:pt idx="10">
                <c:v>31.050000000000004</c:v>
              </c:pt>
              <c:pt idx="11">
                <c:v>38.050000000000004</c:v>
              </c:pt>
              <c:pt idx="12">
                <c:v>39.099999999999994</c:v>
              </c:pt>
              <c:pt idx="13">
                <c:v>33.125</c:v>
              </c:pt>
              <c:pt idx="14">
                <c:v>37.725000000000001</c:v>
              </c:pt>
              <c:pt idx="15">
                <c:v>33.949999999999996</c:v>
              </c:pt>
              <c:pt idx="16">
                <c:v>35.450000000000003</c:v>
              </c:pt>
              <c:pt idx="17">
                <c:v>35.4</c:v>
              </c:pt>
              <c:pt idx="18">
                <c:v>38.950000000000003</c:v>
              </c:pt>
              <c:pt idx="19">
                <c:v>40.799999999999997</c:v>
              </c:pt>
              <c:pt idx="20">
                <c:v>43.000000000000007</c:v>
              </c:pt>
              <c:pt idx="21">
                <c:v>41.65</c:v>
              </c:pt>
              <c:pt idx="22">
                <c:v>37.200000000000003</c:v>
              </c:pt>
              <c:pt idx="23">
                <c:v>30.274999999999999</c:v>
              </c:pt>
              <c:pt idx="24">
                <c:v>8.0749999999999993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90-4800-A8DB-6DFB321633F9}"/>
            </c:ext>
          </c:extLst>
        </c:ser>
        <c:ser>
          <c:idx val="0"/>
          <c:order val="2"/>
          <c:tx>
            <c:v>Chemie</c:v>
          </c:tx>
          <c:spPr>
            <a:ln w="12700">
              <a:solidFill>
                <a:srgbClr val="F08200"/>
              </a:solidFill>
              <a:prstDash val="solid"/>
            </a:ln>
          </c:spPr>
          <c:marker>
            <c:symbol val="none"/>
          </c:marker>
          <c:cat>
            <c:strRef>
              <c:f>'Seite 12l'!$A$58:$A$83</c:f>
              <c:strCache>
                <c:ptCount val="25"/>
                <c:pt idx="0">
                  <c:v>F08</c:v>
                </c:pt>
                <c:pt idx="1">
                  <c:v>H08</c:v>
                </c:pt>
                <c:pt idx="2">
                  <c:v>F09</c:v>
                </c:pt>
                <c:pt idx="3">
                  <c:v>H09</c:v>
                </c:pt>
                <c:pt idx="4">
                  <c:v>F10</c:v>
                </c:pt>
                <c:pt idx="5">
                  <c:v>H10</c:v>
                </c:pt>
                <c:pt idx="6">
                  <c:v>F11</c:v>
                </c:pt>
                <c:pt idx="7">
                  <c:v>H11</c:v>
                </c:pt>
                <c:pt idx="8">
                  <c:v>F12</c:v>
                </c:pt>
                <c:pt idx="9">
                  <c:v>H12</c:v>
                </c:pt>
                <c:pt idx="10">
                  <c:v>F13</c:v>
                </c:pt>
                <c:pt idx="11">
                  <c:v>H13</c:v>
                </c:pt>
                <c:pt idx="12">
                  <c:v>F14</c:v>
                </c:pt>
                <c:pt idx="13">
                  <c:v>H14</c:v>
                </c:pt>
                <c:pt idx="14">
                  <c:v>F15</c:v>
                </c:pt>
                <c:pt idx="15">
                  <c:v>H15</c:v>
                </c:pt>
                <c:pt idx="16">
                  <c:v>F16</c:v>
                </c:pt>
                <c:pt idx="17">
                  <c:v>H16</c:v>
                </c:pt>
                <c:pt idx="18">
                  <c:v>F17</c:v>
                </c:pt>
                <c:pt idx="19">
                  <c:v>H17</c:v>
                </c:pt>
                <c:pt idx="20">
                  <c:v>F18</c:v>
                </c:pt>
                <c:pt idx="21">
                  <c:v>H18</c:v>
                </c:pt>
                <c:pt idx="22">
                  <c:v>F19</c:v>
                </c:pt>
                <c:pt idx="23">
                  <c:v>H19</c:v>
                </c:pt>
                <c:pt idx="24">
                  <c:v>F20</c:v>
                </c:pt>
              </c:strCache>
            </c:strRef>
          </c:cat>
          <c:val>
            <c:numLit>
              <c:formatCode>0.0</c:formatCode>
              <c:ptCount val="26"/>
              <c:pt idx="0">
                <c:v>43.5</c:v>
              </c:pt>
              <c:pt idx="1">
                <c:v>33.25</c:v>
              </c:pt>
              <c:pt idx="2">
                <c:v>-12.125</c:v>
              </c:pt>
              <c:pt idx="3">
                <c:v>13.900000000000002</c:v>
              </c:pt>
              <c:pt idx="4">
                <c:v>33.425000000000004</c:v>
              </c:pt>
              <c:pt idx="5">
                <c:v>38.950000000000003</c:v>
              </c:pt>
              <c:pt idx="6">
                <c:v>48.25</c:v>
              </c:pt>
              <c:pt idx="7">
                <c:v>36.550000000000004</c:v>
              </c:pt>
              <c:pt idx="8">
                <c:v>40.9</c:v>
              </c:pt>
              <c:pt idx="9">
                <c:v>24.300000000000004</c:v>
              </c:pt>
              <c:pt idx="10">
                <c:v>31.625000000000004</c:v>
              </c:pt>
              <c:pt idx="11">
                <c:v>33.1</c:v>
              </c:pt>
              <c:pt idx="12">
                <c:v>40.799999999999997</c:v>
              </c:pt>
              <c:pt idx="13">
                <c:v>30.124999999999996</c:v>
              </c:pt>
              <c:pt idx="14">
                <c:v>35.275000000000006</c:v>
              </c:pt>
              <c:pt idx="15">
                <c:v>30.124999999999996</c:v>
              </c:pt>
              <c:pt idx="16">
                <c:v>34.375</c:v>
              </c:pt>
              <c:pt idx="17">
                <c:v>39.825000000000003</c:v>
              </c:pt>
              <c:pt idx="18">
                <c:v>44.875</c:v>
              </c:pt>
              <c:pt idx="19">
                <c:v>41.400000000000006</c:v>
              </c:pt>
              <c:pt idx="20">
                <c:v>46.225000000000001</c:v>
              </c:pt>
              <c:pt idx="21">
                <c:v>42.625</c:v>
              </c:pt>
              <c:pt idx="22">
                <c:v>31.549999999999997</c:v>
              </c:pt>
              <c:pt idx="23">
                <c:v>16.650000000000002</c:v>
              </c:pt>
              <c:pt idx="24">
                <c:v>7.4249999999999989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590-4800-A8DB-6DFB321633F9}"/>
            </c:ext>
          </c:extLst>
        </c:ser>
        <c:ser>
          <c:idx val="2"/>
          <c:order val="3"/>
          <c:tx>
            <c:v>Elektro</c:v>
          </c:tx>
          <c:spPr>
            <a:ln w="12700">
              <a:solidFill>
                <a:srgbClr val="E6460F"/>
              </a:solidFill>
              <a:prstDash val="solid"/>
            </a:ln>
          </c:spPr>
          <c:marker>
            <c:symbol val="none"/>
          </c:marker>
          <c:cat>
            <c:strRef>
              <c:f>'Seite 12l'!$A$58:$A$83</c:f>
              <c:strCache>
                <c:ptCount val="25"/>
                <c:pt idx="0">
                  <c:v>F08</c:v>
                </c:pt>
                <c:pt idx="1">
                  <c:v>H08</c:v>
                </c:pt>
                <c:pt idx="2">
                  <c:v>F09</c:v>
                </c:pt>
                <c:pt idx="3">
                  <c:v>H09</c:v>
                </c:pt>
                <c:pt idx="4">
                  <c:v>F10</c:v>
                </c:pt>
                <c:pt idx="5">
                  <c:v>H10</c:v>
                </c:pt>
                <c:pt idx="6">
                  <c:v>F11</c:v>
                </c:pt>
                <c:pt idx="7">
                  <c:v>H11</c:v>
                </c:pt>
                <c:pt idx="8">
                  <c:v>F12</c:v>
                </c:pt>
                <c:pt idx="9">
                  <c:v>H12</c:v>
                </c:pt>
                <c:pt idx="10">
                  <c:v>F13</c:v>
                </c:pt>
                <c:pt idx="11">
                  <c:v>H13</c:v>
                </c:pt>
                <c:pt idx="12">
                  <c:v>F14</c:v>
                </c:pt>
                <c:pt idx="13">
                  <c:v>H14</c:v>
                </c:pt>
                <c:pt idx="14">
                  <c:v>F15</c:v>
                </c:pt>
                <c:pt idx="15">
                  <c:v>H15</c:v>
                </c:pt>
                <c:pt idx="16">
                  <c:v>F16</c:v>
                </c:pt>
                <c:pt idx="17">
                  <c:v>H16</c:v>
                </c:pt>
                <c:pt idx="18">
                  <c:v>F17</c:v>
                </c:pt>
                <c:pt idx="19">
                  <c:v>H17</c:v>
                </c:pt>
                <c:pt idx="20">
                  <c:v>F18</c:v>
                </c:pt>
                <c:pt idx="21">
                  <c:v>H18</c:v>
                </c:pt>
                <c:pt idx="22">
                  <c:v>F19</c:v>
                </c:pt>
                <c:pt idx="23">
                  <c:v>H19</c:v>
                </c:pt>
                <c:pt idx="24">
                  <c:v>F20</c:v>
                </c:pt>
              </c:strCache>
            </c:strRef>
          </c:cat>
          <c:val>
            <c:numLit>
              <c:formatCode>0.0</c:formatCode>
              <c:ptCount val="26"/>
              <c:pt idx="0">
                <c:v>37.174999999999997</c:v>
              </c:pt>
              <c:pt idx="1">
                <c:v>26.024999999999999</c:v>
              </c:pt>
              <c:pt idx="2">
                <c:v>-14.100000000000001</c:v>
              </c:pt>
              <c:pt idx="3">
                <c:v>10.925000000000001</c:v>
              </c:pt>
              <c:pt idx="4">
                <c:v>34.325000000000003</c:v>
              </c:pt>
              <c:pt idx="5">
                <c:v>36.1</c:v>
              </c:pt>
              <c:pt idx="6">
                <c:v>43.674999999999997</c:v>
              </c:pt>
              <c:pt idx="7">
                <c:v>29.024999999999999</c:v>
              </c:pt>
              <c:pt idx="8">
                <c:v>34.549999999999997</c:v>
              </c:pt>
              <c:pt idx="9">
                <c:v>15.574999999999999</c:v>
              </c:pt>
              <c:pt idx="10">
                <c:v>33.4</c:v>
              </c:pt>
              <c:pt idx="11">
                <c:v>37.824999999999996</c:v>
              </c:pt>
              <c:pt idx="12">
                <c:v>36.800000000000004</c:v>
              </c:pt>
              <c:pt idx="13">
                <c:v>34.9</c:v>
              </c:pt>
              <c:pt idx="14">
                <c:v>34.299999999999997</c:v>
              </c:pt>
              <c:pt idx="15">
                <c:v>31.974999999999994</c:v>
              </c:pt>
              <c:pt idx="16">
                <c:v>38.549999999999997</c:v>
              </c:pt>
              <c:pt idx="17">
                <c:v>37.15</c:v>
              </c:pt>
              <c:pt idx="18">
                <c:v>43.924999999999997</c:v>
              </c:pt>
              <c:pt idx="19">
                <c:v>40.174999999999997</c:v>
              </c:pt>
              <c:pt idx="20">
                <c:v>48.774999999999991</c:v>
              </c:pt>
              <c:pt idx="21">
                <c:v>45.925000000000004</c:v>
              </c:pt>
              <c:pt idx="22">
                <c:v>41.475000000000001</c:v>
              </c:pt>
              <c:pt idx="23">
                <c:v>24.349999999999994</c:v>
              </c:pt>
              <c:pt idx="24">
                <c:v>7.3999999999999986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590-4800-A8DB-6DFB321633F9}"/>
            </c:ext>
          </c:extLst>
        </c:ser>
        <c:ser>
          <c:idx val="7"/>
          <c:order val="4"/>
          <c:tx>
            <c:v>Agrar</c:v>
          </c:tx>
          <c:spPr>
            <a:ln w="127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'Seite 12l'!$A$58:$A$83</c:f>
              <c:strCache>
                <c:ptCount val="25"/>
                <c:pt idx="0">
                  <c:v>F08</c:v>
                </c:pt>
                <c:pt idx="1">
                  <c:v>H08</c:v>
                </c:pt>
                <c:pt idx="2">
                  <c:v>F09</c:v>
                </c:pt>
                <c:pt idx="3">
                  <c:v>H09</c:v>
                </c:pt>
                <c:pt idx="4">
                  <c:v>F10</c:v>
                </c:pt>
                <c:pt idx="5">
                  <c:v>H10</c:v>
                </c:pt>
                <c:pt idx="6">
                  <c:v>F11</c:v>
                </c:pt>
                <c:pt idx="7">
                  <c:v>H11</c:v>
                </c:pt>
                <c:pt idx="8">
                  <c:v>F12</c:v>
                </c:pt>
                <c:pt idx="9">
                  <c:v>H12</c:v>
                </c:pt>
                <c:pt idx="10">
                  <c:v>F13</c:v>
                </c:pt>
                <c:pt idx="11">
                  <c:v>H13</c:v>
                </c:pt>
                <c:pt idx="12">
                  <c:v>F14</c:v>
                </c:pt>
                <c:pt idx="13">
                  <c:v>H14</c:v>
                </c:pt>
                <c:pt idx="14">
                  <c:v>F15</c:v>
                </c:pt>
                <c:pt idx="15">
                  <c:v>H15</c:v>
                </c:pt>
                <c:pt idx="16">
                  <c:v>F16</c:v>
                </c:pt>
                <c:pt idx="17">
                  <c:v>H16</c:v>
                </c:pt>
                <c:pt idx="18">
                  <c:v>F17</c:v>
                </c:pt>
                <c:pt idx="19">
                  <c:v>H17</c:v>
                </c:pt>
                <c:pt idx="20">
                  <c:v>F18</c:v>
                </c:pt>
                <c:pt idx="21">
                  <c:v>H18</c:v>
                </c:pt>
                <c:pt idx="22">
                  <c:v>F19</c:v>
                </c:pt>
                <c:pt idx="23">
                  <c:v>H19</c:v>
                </c:pt>
                <c:pt idx="24">
                  <c:v>F20</c:v>
                </c:pt>
              </c:strCache>
            </c:strRef>
          </c:cat>
          <c:val>
            <c:numLit>
              <c:formatCode>0.0</c:formatCode>
              <c:ptCount val="26"/>
              <c:pt idx="0">
                <c:v>28.725000000000001</c:v>
              </c:pt>
              <c:pt idx="1">
                <c:v>4.0000000000000009</c:v>
              </c:pt>
              <c:pt idx="2">
                <c:v>-20.225000000000001</c:v>
              </c:pt>
              <c:pt idx="3">
                <c:v>-8.25</c:v>
              </c:pt>
              <c:pt idx="4">
                <c:v>-4.4000000000000012</c:v>
              </c:pt>
              <c:pt idx="5">
                <c:v>11.600000000000001</c:v>
              </c:pt>
              <c:pt idx="6">
                <c:v>34.450000000000003</c:v>
              </c:pt>
              <c:pt idx="7">
                <c:v>12.950000000000003</c:v>
              </c:pt>
              <c:pt idx="8">
                <c:v>19.325000000000003</c:v>
              </c:pt>
              <c:pt idx="9">
                <c:v>22.049999999999997</c:v>
              </c:pt>
              <c:pt idx="10">
                <c:v>22.474999999999998</c:v>
              </c:pt>
              <c:pt idx="11">
                <c:v>27.225000000000001</c:v>
              </c:pt>
              <c:pt idx="12">
                <c:v>23.925000000000001</c:v>
              </c:pt>
              <c:pt idx="13">
                <c:v>5.4750000000000023</c:v>
              </c:pt>
              <c:pt idx="14">
                <c:v>14.050000000000002</c:v>
              </c:pt>
              <c:pt idx="15">
                <c:v>12.5</c:v>
              </c:pt>
              <c:pt idx="16">
                <c:v>-13.925000000000002</c:v>
              </c:pt>
              <c:pt idx="17">
                <c:v>13.350000000000001</c:v>
              </c:pt>
              <c:pt idx="18">
                <c:v>22.450000000000003</c:v>
              </c:pt>
              <c:pt idx="19">
                <c:v>14.400000000000002</c:v>
              </c:pt>
              <c:pt idx="20">
                <c:v>13.125</c:v>
              </c:pt>
              <c:pt idx="21">
                <c:v>5.8250000000000011</c:v>
              </c:pt>
              <c:pt idx="22">
                <c:v>13.225000000000001</c:v>
              </c:pt>
              <c:pt idx="23">
                <c:v>-2.4999999999999467E-2</c:v>
              </c:pt>
              <c:pt idx="24">
                <c:v>4.0499999999999989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590-4800-A8DB-6DFB321633F9}"/>
            </c:ext>
          </c:extLst>
        </c:ser>
        <c:ser>
          <c:idx val="3"/>
          <c:order val="5"/>
          <c:tx>
            <c:v>Ernährung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'Seite 12l'!$A$58:$A$83</c:f>
              <c:strCache>
                <c:ptCount val="25"/>
                <c:pt idx="0">
                  <c:v>F08</c:v>
                </c:pt>
                <c:pt idx="1">
                  <c:v>H08</c:v>
                </c:pt>
                <c:pt idx="2">
                  <c:v>F09</c:v>
                </c:pt>
                <c:pt idx="3">
                  <c:v>H09</c:v>
                </c:pt>
                <c:pt idx="4">
                  <c:v>F10</c:v>
                </c:pt>
                <c:pt idx="5">
                  <c:v>H10</c:v>
                </c:pt>
                <c:pt idx="6">
                  <c:v>F11</c:v>
                </c:pt>
                <c:pt idx="7">
                  <c:v>H11</c:v>
                </c:pt>
                <c:pt idx="8">
                  <c:v>F12</c:v>
                </c:pt>
                <c:pt idx="9">
                  <c:v>H12</c:v>
                </c:pt>
                <c:pt idx="10">
                  <c:v>F13</c:v>
                </c:pt>
                <c:pt idx="11">
                  <c:v>H13</c:v>
                </c:pt>
                <c:pt idx="12">
                  <c:v>F14</c:v>
                </c:pt>
                <c:pt idx="13">
                  <c:v>H14</c:v>
                </c:pt>
                <c:pt idx="14">
                  <c:v>F15</c:v>
                </c:pt>
                <c:pt idx="15">
                  <c:v>H15</c:v>
                </c:pt>
                <c:pt idx="16">
                  <c:v>F16</c:v>
                </c:pt>
                <c:pt idx="17">
                  <c:v>H16</c:v>
                </c:pt>
                <c:pt idx="18">
                  <c:v>F17</c:v>
                </c:pt>
                <c:pt idx="19">
                  <c:v>H17</c:v>
                </c:pt>
                <c:pt idx="20">
                  <c:v>F18</c:v>
                </c:pt>
                <c:pt idx="21">
                  <c:v>H18</c:v>
                </c:pt>
                <c:pt idx="22">
                  <c:v>F19</c:v>
                </c:pt>
                <c:pt idx="23">
                  <c:v>H19</c:v>
                </c:pt>
                <c:pt idx="24">
                  <c:v>F20</c:v>
                </c:pt>
              </c:strCache>
            </c:strRef>
          </c:cat>
          <c:val>
            <c:numLit>
              <c:formatCode>0.0</c:formatCode>
              <c:ptCount val="26"/>
              <c:pt idx="0">
                <c:v>32.125</c:v>
              </c:pt>
              <c:pt idx="1">
                <c:v>15.824999999999999</c:v>
              </c:pt>
              <c:pt idx="2">
                <c:v>7.2249999999999961</c:v>
              </c:pt>
              <c:pt idx="3">
                <c:v>10.7</c:v>
              </c:pt>
              <c:pt idx="4">
                <c:v>19.299999999999997</c:v>
              </c:pt>
              <c:pt idx="5">
                <c:v>23.349999999999998</c:v>
              </c:pt>
              <c:pt idx="6">
                <c:v>36.525000000000006</c:v>
              </c:pt>
              <c:pt idx="7">
                <c:v>28.15</c:v>
              </c:pt>
              <c:pt idx="8">
                <c:v>35.5</c:v>
              </c:pt>
              <c:pt idx="9">
                <c:v>31.674999999999997</c:v>
              </c:pt>
              <c:pt idx="10">
                <c:v>29.625</c:v>
              </c:pt>
              <c:pt idx="11">
                <c:v>39.75</c:v>
              </c:pt>
              <c:pt idx="12">
                <c:v>37.675000000000004</c:v>
              </c:pt>
              <c:pt idx="13">
                <c:v>33.225000000000001</c:v>
              </c:pt>
              <c:pt idx="14">
                <c:v>34.374999999999993</c:v>
              </c:pt>
              <c:pt idx="15">
                <c:v>35.75</c:v>
              </c:pt>
              <c:pt idx="16">
                <c:v>30.874999999999996</c:v>
              </c:pt>
              <c:pt idx="17">
                <c:v>39.549999999999997</c:v>
              </c:pt>
              <c:pt idx="18">
                <c:v>34.075000000000003</c:v>
              </c:pt>
              <c:pt idx="19">
                <c:v>35.825000000000003</c:v>
              </c:pt>
              <c:pt idx="20">
                <c:v>34.299999999999997</c:v>
              </c:pt>
              <c:pt idx="21">
                <c:v>23.75</c:v>
              </c:pt>
              <c:pt idx="22">
                <c:v>35.450000000000003</c:v>
              </c:pt>
              <c:pt idx="23">
                <c:v>33.799999999999997</c:v>
              </c:pt>
              <c:pt idx="24">
                <c:v>3.8749999999999978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590-4800-A8DB-6DFB321633F9}"/>
            </c:ext>
          </c:extLst>
        </c:ser>
        <c:ser>
          <c:idx val="5"/>
          <c:order val="6"/>
          <c:tx>
            <c:v>Handel</c:v>
          </c:tx>
          <c:spPr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'Seite 12l'!$A$58:$A$83</c:f>
              <c:strCache>
                <c:ptCount val="25"/>
                <c:pt idx="0">
                  <c:v>F08</c:v>
                </c:pt>
                <c:pt idx="1">
                  <c:v>H08</c:v>
                </c:pt>
                <c:pt idx="2">
                  <c:v>F09</c:v>
                </c:pt>
                <c:pt idx="3">
                  <c:v>H09</c:v>
                </c:pt>
                <c:pt idx="4">
                  <c:v>F10</c:v>
                </c:pt>
                <c:pt idx="5">
                  <c:v>H10</c:v>
                </c:pt>
                <c:pt idx="6">
                  <c:v>F11</c:v>
                </c:pt>
                <c:pt idx="7">
                  <c:v>H11</c:v>
                </c:pt>
                <c:pt idx="8">
                  <c:v>F12</c:v>
                </c:pt>
                <c:pt idx="9">
                  <c:v>H12</c:v>
                </c:pt>
                <c:pt idx="10">
                  <c:v>F13</c:v>
                </c:pt>
                <c:pt idx="11">
                  <c:v>H13</c:v>
                </c:pt>
                <c:pt idx="12">
                  <c:v>F14</c:v>
                </c:pt>
                <c:pt idx="13">
                  <c:v>H14</c:v>
                </c:pt>
                <c:pt idx="14">
                  <c:v>F15</c:v>
                </c:pt>
                <c:pt idx="15">
                  <c:v>H15</c:v>
                </c:pt>
                <c:pt idx="16">
                  <c:v>F16</c:v>
                </c:pt>
                <c:pt idx="17">
                  <c:v>H16</c:v>
                </c:pt>
                <c:pt idx="18">
                  <c:v>F17</c:v>
                </c:pt>
                <c:pt idx="19">
                  <c:v>H17</c:v>
                </c:pt>
                <c:pt idx="20">
                  <c:v>F18</c:v>
                </c:pt>
                <c:pt idx="21">
                  <c:v>H18</c:v>
                </c:pt>
                <c:pt idx="22">
                  <c:v>F19</c:v>
                </c:pt>
                <c:pt idx="23">
                  <c:v>H19</c:v>
                </c:pt>
                <c:pt idx="24">
                  <c:v>F20</c:v>
                </c:pt>
              </c:strCache>
            </c:strRef>
          </c:cat>
          <c:val>
            <c:numLit>
              <c:formatCode>0.0</c:formatCode>
              <c:ptCount val="26"/>
              <c:pt idx="0">
                <c:v>32.15</c:v>
              </c:pt>
              <c:pt idx="1">
                <c:v>15.875</c:v>
              </c:pt>
              <c:pt idx="2">
                <c:v>-12.75</c:v>
              </c:pt>
              <c:pt idx="3">
                <c:v>9.7750000000000004</c:v>
              </c:pt>
              <c:pt idx="4">
                <c:v>22.974999999999998</c:v>
              </c:pt>
              <c:pt idx="5">
                <c:v>38.799999999999997</c:v>
              </c:pt>
              <c:pt idx="6">
                <c:v>45.225000000000001</c:v>
              </c:pt>
              <c:pt idx="7">
                <c:v>31.950000000000003</c:v>
              </c:pt>
              <c:pt idx="8">
                <c:v>39.575000000000003</c:v>
              </c:pt>
              <c:pt idx="9">
                <c:v>24.124999999999996</c:v>
              </c:pt>
              <c:pt idx="10">
                <c:v>28.099999999999998</c:v>
              </c:pt>
              <c:pt idx="11">
                <c:v>27.874999999999996</c:v>
              </c:pt>
              <c:pt idx="12">
                <c:v>39.15</c:v>
              </c:pt>
              <c:pt idx="13">
                <c:v>29.074999999999996</c:v>
              </c:pt>
              <c:pt idx="14">
                <c:v>36.674999999999997</c:v>
              </c:pt>
              <c:pt idx="15">
                <c:v>27.949999999999996</c:v>
              </c:pt>
              <c:pt idx="16">
                <c:v>31.800000000000004</c:v>
              </c:pt>
              <c:pt idx="17">
                <c:v>33.65</c:v>
              </c:pt>
              <c:pt idx="18">
                <c:v>34.6</c:v>
              </c:pt>
              <c:pt idx="19">
                <c:v>33.099999999999994</c:v>
              </c:pt>
              <c:pt idx="20">
                <c:v>38.675000000000004</c:v>
              </c:pt>
              <c:pt idx="21">
                <c:v>36.650000000000006</c:v>
              </c:pt>
              <c:pt idx="22">
                <c:v>37.425000000000004</c:v>
              </c:pt>
              <c:pt idx="23">
                <c:v>21.35</c:v>
              </c:pt>
              <c:pt idx="24">
                <c:v>3.8250000000000002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590-4800-A8DB-6DFB321633F9}"/>
            </c:ext>
          </c:extLst>
        </c:ser>
        <c:ser>
          <c:idx val="1"/>
          <c:order val="7"/>
          <c:tx>
            <c:strRef>
              <c:f>'Seite 12l'!$D$35</c:f>
              <c:strCache>
                <c:ptCount val="1"/>
                <c:pt idx="0">
                  <c:v>Metall/Kfz/MBau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'Seite 12l'!$A$58:$A$83</c:f>
              <c:strCache>
                <c:ptCount val="25"/>
                <c:pt idx="0">
                  <c:v>F08</c:v>
                </c:pt>
                <c:pt idx="1">
                  <c:v>H08</c:v>
                </c:pt>
                <c:pt idx="2">
                  <c:v>F09</c:v>
                </c:pt>
                <c:pt idx="3">
                  <c:v>H09</c:v>
                </c:pt>
                <c:pt idx="4">
                  <c:v>F10</c:v>
                </c:pt>
                <c:pt idx="5">
                  <c:v>H10</c:v>
                </c:pt>
                <c:pt idx="6">
                  <c:v>F11</c:v>
                </c:pt>
                <c:pt idx="7">
                  <c:v>H11</c:v>
                </c:pt>
                <c:pt idx="8">
                  <c:v>F12</c:v>
                </c:pt>
                <c:pt idx="9">
                  <c:v>H12</c:v>
                </c:pt>
                <c:pt idx="10">
                  <c:v>F13</c:v>
                </c:pt>
                <c:pt idx="11">
                  <c:v>H13</c:v>
                </c:pt>
                <c:pt idx="12">
                  <c:v>F14</c:v>
                </c:pt>
                <c:pt idx="13">
                  <c:v>H14</c:v>
                </c:pt>
                <c:pt idx="14">
                  <c:v>F15</c:v>
                </c:pt>
                <c:pt idx="15">
                  <c:v>H15</c:v>
                </c:pt>
                <c:pt idx="16">
                  <c:v>F16</c:v>
                </c:pt>
                <c:pt idx="17">
                  <c:v>H16</c:v>
                </c:pt>
                <c:pt idx="18">
                  <c:v>F17</c:v>
                </c:pt>
                <c:pt idx="19">
                  <c:v>H17</c:v>
                </c:pt>
                <c:pt idx="20">
                  <c:v>F18</c:v>
                </c:pt>
                <c:pt idx="21">
                  <c:v>H18</c:v>
                </c:pt>
                <c:pt idx="22">
                  <c:v>F19</c:v>
                </c:pt>
                <c:pt idx="23">
                  <c:v>H19</c:v>
                </c:pt>
                <c:pt idx="24">
                  <c:v>F20</c:v>
                </c:pt>
              </c:strCache>
            </c:strRef>
          </c:cat>
          <c:val>
            <c:numRef>
              <c:f>'Seite 12l'!$D$58:$D$83</c:f>
              <c:numCache>
                <c:formatCode>General</c:formatCode>
                <c:ptCount val="26"/>
                <c:pt idx="0">
                  <c:v>42.524999999999999</c:v>
                </c:pt>
                <c:pt idx="1">
                  <c:v>25.775000000000002</c:v>
                </c:pt>
                <c:pt idx="2">
                  <c:v>-30.274999999999999</c:v>
                </c:pt>
                <c:pt idx="3">
                  <c:v>-11.324999999999996</c:v>
                </c:pt>
                <c:pt idx="4">
                  <c:v>13.975000000000001</c:v>
                </c:pt>
                <c:pt idx="5">
                  <c:v>37.424999999999997</c:v>
                </c:pt>
                <c:pt idx="6">
                  <c:v>48.825000000000003</c:v>
                </c:pt>
                <c:pt idx="7">
                  <c:v>31.924999999999997</c:v>
                </c:pt>
                <c:pt idx="8">
                  <c:v>36.300000000000004</c:v>
                </c:pt>
                <c:pt idx="9">
                  <c:v>11.55</c:v>
                </c:pt>
                <c:pt idx="10">
                  <c:v>30.024999999999995</c:v>
                </c:pt>
                <c:pt idx="11">
                  <c:v>27.425000000000001</c:v>
                </c:pt>
                <c:pt idx="12">
                  <c:v>35.075000000000003</c:v>
                </c:pt>
                <c:pt idx="13">
                  <c:v>23.275000000000006</c:v>
                </c:pt>
                <c:pt idx="14">
                  <c:v>31.375000000000004</c:v>
                </c:pt>
                <c:pt idx="15">
                  <c:v>20.549999999999997</c:v>
                </c:pt>
                <c:pt idx="16">
                  <c:v>24.25</c:v>
                </c:pt>
                <c:pt idx="17">
                  <c:v>32.1</c:v>
                </c:pt>
                <c:pt idx="18">
                  <c:v>36.725000000000001</c:v>
                </c:pt>
                <c:pt idx="19">
                  <c:v>42.524999999999999</c:v>
                </c:pt>
                <c:pt idx="20">
                  <c:v>43.725000000000001</c:v>
                </c:pt>
                <c:pt idx="21">
                  <c:v>39.174999999999997</c:v>
                </c:pt>
                <c:pt idx="22">
                  <c:v>24.849999999999998</c:v>
                </c:pt>
                <c:pt idx="23">
                  <c:v>7.4250000000000034</c:v>
                </c:pt>
                <c:pt idx="24">
                  <c:v>-6.2749999999999995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90-4800-A8DB-6DFB321633F9}"/>
            </c:ext>
          </c:extLst>
        </c:ser>
        <c:ser>
          <c:idx val="8"/>
          <c:order val="8"/>
          <c:tx>
            <c:strRef>
              <c:f>'Seite 12l'!$K$35</c:f>
              <c:strCache>
                <c:ptCount val="1"/>
                <c:pt idx="0">
                  <c:v>Insgesamt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'Seite 12l'!$K$58:$K$83</c:f>
              <c:numCache>
                <c:formatCode>General</c:formatCode>
                <c:ptCount val="26"/>
                <c:pt idx="0">
                  <c:v>35.875</c:v>
                </c:pt>
                <c:pt idx="1">
                  <c:v>20.75</c:v>
                </c:pt>
                <c:pt idx="2">
                  <c:v>-11.274999999999999</c:v>
                </c:pt>
                <c:pt idx="3">
                  <c:v>6.2250000000000014</c:v>
                </c:pt>
                <c:pt idx="4">
                  <c:v>20.825000000000003</c:v>
                </c:pt>
                <c:pt idx="5">
                  <c:v>33.325000000000003</c:v>
                </c:pt>
                <c:pt idx="6">
                  <c:v>43.424999999999997</c:v>
                </c:pt>
                <c:pt idx="7">
                  <c:v>31.024999999999999</c:v>
                </c:pt>
                <c:pt idx="8">
                  <c:v>35.824999999999996</c:v>
                </c:pt>
                <c:pt idx="9">
                  <c:v>21.324999999999999</c:v>
                </c:pt>
                <c:pt idx="10">
                  <c:v>30.15</c:v>
                </c:pt>
                <c:pt idx="11">
                  <c:v>32.174999999999997</c:v>
                </c:pt>
                <c:pt idx="12">
                  <c:v>37.675000000000004</c:v>
                </c:pt>
                <c:pt idx="13">
                  <c:v>28.575000000000003</c:v>
                </c:pt>
                <c:pt idx="14">
                  <c:v>33.699999999999996</c:v>
                </c:pt>
                <c:pt idx="15">
                  <c:v>26.65</c:v>
                </c:pt>
                <c:pt idx="16">
                  <c:v>29.849999999999998</c:v>
                </c:pt>
                <c:pt idx="17">
                  <c:v>33.475000000000001</c:v>
                </c:pt>
                <c:pt idx="18">
                  <c:v>38</c:v>
                </c:pt>
                <c:pt idx="19">
                  <c:v>38.25</c:v>
                </c:pt>
                <c:pt idx="20">
                  <c:v>41.375</c:v>
                </c:pt>
                <c:pt idx="21">
                  <c:v>36.675000000000004</c:v>
                </c:pt>
                <c:pt idx="22">
                  <c:v>33.5</c:v>
                </c:pt>
                <c:pt idx="23">
                  <c:v>20.875000000000004</c:v>
                </c:pt>
                <c:pt idx="24">
                  <c:v>5.6249999999999991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590-4800-A8DB-6DFB32163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1345024"/>
        <c:axId val="921355008"/>
      </c:lineChart>
      <c:catAx>
        <c:axId val="92134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9213550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21355008"/>
        <c:scaling>
          <c:orientation val="minMax"/>
          <c:max val="52"/>
          <c:min val="-3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0_ ;[Red]\-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921345024"/>
        <c:crosses val="autoZero"/>
        <c:crossBetween val="midCat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03921568627451"/>
          <c:y val="0.6484971128608924"/>
          <c:w val="0.6705882352941176"/>
          <c:h val="0.2581695538057742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695618288068"/>
          <c:y val="0.15415049513358281"/>
          <c:w val="0.88141301524005666"/>
          <c:h val="0.72332155408835008"/>
        </c:manualLayout>
      </c:layout>
      <c:lineChart>
        <c:grouping val="standard"/>
        <c:varyColors val="0"/>
        <c:ser>
          <c:idx val="3"/>
          <c:order val="0"/>
          <c:tx>
            <c:strRef>
              <c:f>'Seite 12 rechts'!$C$40</c:f>
              <c:strCache>
                <c:ptCount val="1"/>
                <c:pt idx="0">
                  <c:v>Lage</c:v>
                </c:pt>
              </c:strCache>
            </c:strRef>
          </c:tx>
          <c:spPr>
            <a:ln w="25400">
              <a:solidFill>
                <a:srgbClr val="F08200"/>
              </a:solidFill>
              <a:prstDash val="solid"/>
            </a:ln>
          </c:spPr>
          <c:marker>
            <c:symbol val="none"/>
          </c:marker>
          <c:cat>
            <c:strRef>
              <c:f>'Seite 12 rechts'!$I$63:$I$87</c:f>
              <c:strCache>
                <c:ptCount val="25"/>
                <c:pt idx="0">
                  <c:v>F08</c:v>
                </c:pt>
                <c:pt idx="2">
                  <c:v>F09</c:v>
                </c:pt>
                <c:pt idx="4">
                  <c:v>F10</c:v>
                </c:pt>
                <c:pt idx="6">
                  <c:v>F11</c:v>
                </c:pt>
                <c:pt idx="8">
                  <c:v>F12</c:v>
                </c:pt>
                <c:pt idx="10">
                  <c:v>F13</c:v>
                </c:pt>
                <c:pt idx="12">
                  <c:v>F14</c:v>
                </c:pt>
                <c:pt idx="14">
                  <c:v>F15</c:v>
                </c:pt>
                <c:pt idx="16">
                  <c:v>F16</c:v>
                </c:pt>
                <c:pt idx="18">
                  <c:v>F17</c:v>
                </c:pt>
                <c:pt idx="20">
                  <c:v>F18</c:v>
                </c:pt>
                <c:pt idx="22">
                  <c:v>F19</c:v>
                </c:pt>
                <c:pt idx="24">
                  <c:v>F20</c:v>
                </c:pt>
              </c:strCache>
            </c:strRef>
          </c:cat>
          <c:val>
            <c:numRef>
              <c:f>'Seite 12 rechts'!$C$63:$C$87</c:f>
              <c:numCache>
                <c:formatCode>0.0</c:formatCode>
                <c:ptCount val="25"/>
                <c:pt idx="0">
                  <c:v>69.7</c:v>
                </c:pt>
                <c:pt idx="1">
                  <c:v>52.7</c:v>
                </c:pt>
                <c:pt idx="2">
                  <c:v>5.7000000000000028</c:v>
                </c:pt>
                <c:pt idx="3">
                  <c:v>14.000000000000007</c:v>
                </c:pt>
                <c:pt idx="4">
                  <c:v>32.1</c:v>
                </c:pt>
                <c:pt idx="5">
                  <c:v>61.2</c:v>
                </c:pt>
                <c:pt idx="6">
                  <c:v>73</c:v>
                </c:pt>
                <c:pt idx="7">
                  <c:v>72.8</c:v>
                </c:pt>
                <c:pt idx="8">
                  <c:v>73.5</c:v>
                </c:pt>
                <c:pt idx="9">
                  <c:v>60</c:v>
                </c:pt>
                <c:pt idx="10">
                  <c:v>64.5</c:v>
                </c:pt>
                <c:pt idx="11">
                  <c:v>66.599999999999994</c:v>
                </c:pt>
                <c:pt idx="12">
                  <c:v>76</c:v>
                </c:pt>
                <c:pt idx="13">
                  <c:v>68.400000000000006</c:v>
                </c:pt>
                <c:pt idx="14">
                  <c:v>71.8</c:v>
                </c:pt>
                <c:pt idx="15">
                  <c:v>68.3</c:v>
                </c:pt>
                <c:pt idx="16">
                  <c:v>69</c:v>
                </c:pt>
                <c:pt idx="17">
                  <c:v>74</c:v>
                </c:pt>
                <c:pt idx="18">
                  <c:v>77.099999999999994</c:v>
                </c:pt>
                <c:pt idx="19">
                  <c:v>81</c:v>
                </c:pt>
                <c:pt idx="20">
                  <c:v>84.6</c:v>
                </c:pt>
                <c:pt idx="21">
                  <c:v>79.300000000000011</c:v>
                </c:pt>
                <c:pt idx="22">
                  <c:v>73.599999999999994</c:v>
                </c:pt>
                <c:pt idx="23">
                  <c:v>61.800000000000011</c:v>
                </c:pt>
                <c:pt idx="24">
                  <c:v>3.5999999999999979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6A-4D35-85C5-A4556A269636}"/>
            </c:ext>
          </c:extLst>
        </c:ser>
        <c:ser>
          <c:idx val="4"/>
          <c:order val="1"/>
          <c:tx>
            <c:strRef>
              <c:f>'Seite 12 rechts'!$D$40</c:f>
              <c:strCache>
                <c:ptCount val="1"/>
                <c:pt idx="0">
                  <c:v>Erwartung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'Seite 12 rechts'!$I$63:$I$87</c:f>
              <c:strCache>
                <c:ptCount val="25"/>
                <c:pt idx="0">
                  <c:v>F08</c:v>
                </c:pt>
                <c:pt idx="2">
                  <c:v>F09</c:v>
                </c:pt>
                <c:pt idx="4">
                  <c:v>F10</c:v>
                </c:pt>
                <c:pt idx="6">
                  <c:v>F11</c:v>
                </c:pt>
                <c:pt idx="8">
                  <c:v>F12</c:v>
                </c:pt>
                <c:pt idx="10">
                  <c:v>F13</c:v>
                </c:pt>
                <c:pt idx="12">
                  <c:v>F14</c:v>
                </c:pt>
                <c:pt idx="14">
                  <c:v>F15</c:v>
                </c:pt>
                <c:pt idx="16">
                  <c:v>F16</c:v>
                </c:pt>
                <c:pt idx="18">
                  <c:v>F17</c:v>
                </c:pt>
                <c:pt idx="20">
                  <c:v>F18</c:v>
                </c:pt>
                <c:pt idx="22">
                  <c:v>F19</c:v>
                </c:pt>
                <c:pt idx="24">
                  <c:v>F20</c:v>
                </c:pt>
              </c:strCache>
            </c:strRef>
          </c:cat>
          <c:val>
            <c:numRef>
              <c:f>'Seite 12 rechts'!$D$63:$D$87</c:f>
              <c:numCache>
                <c:formatCode>0.0</c:formatCode>
                <c:ptCount val="25"/>
                <c:pt idx="0">
                  <c:v>30.099999999999998</c:v>
                </c:pt>
                <c:pt idx="1">
                  <c:v>3.3999999999999986</c:v>
                </c:pt>
                <c:pt idx="2">
                  <c:v>-10.899999999999995</c:v>
                </c:pt>
                <c:pt idx="3">
                  <c:v>28.9</c:v>
                </c:pt>
                <c:pt idx="4">
                  <c:v>42.3</c:v>
                </c:pt>
                <c:pt idx="5">
                  <c:v>35.6</c:v>
                </c:pt>
                <c:pt idx="6">
                  <c:v>40.6</c:v>
                </c:pt>
                <c:pt idx="7">
                  <c:v>15.3</c:v>
                </c:pt>
                <c:pt idx="8">
                  <c:v>27.1</c:v>
                </c:pt>
                <c:pt idx="9">
                  <c:v>5.5999999999999979</c:v>
                </c:pt>
                <c:pt idx="10">
                  <c:v>30.6</c:v>
                </c:pt>
                <c:pt idx="11">
                  <c:v>23.999999999999993</c:v>
                </c:pt>
                <c:pt idx="12">
                  <c:v>42.7</c:v>
                </c:pt>
                <c:pt idx="13">
                  <c:v>14.399999999999999</c:v>
                </c:pt>
                <c:pt idx="14">
                  <c:v>31.4</c:v>
                </c:pt>
                <c:pt idx="15">
                  <c:v>16.900000000000002</c:v>
                </c:pt>
                <c:pt idx="16">
                  <c:v>27.299999999999997</c:v>
                </c:pt>
                <c:pt idx="17">
                  <c:v>25.700000000000003</c:v>
                </c:pt>
                <c:pt idx="18">
                  <c:v>34.399999999999991</c:v>
                </c:pt>
                <c:pt idx="19">
                  <c:v>27.3</c:v>
                </c:pt>
                <c:pt idx="20">
                  <c:v>32.5</c:v>
                </c:pt>
                <c:pt idx="21">
                  <c:v>21.099999999999998</c:v>
                </c:pt>
                <c:pt idx="22">
                  <c:v>24.1</c:v>
                </c:pt>
                <c:pt idx="23">
                  <c:v>0.39999999999999858</c:v>
                </c:pt>
                <c:pt idx="24">
                  <c:v>-0.80000000000000071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A-4D35-85C5-A4556A269636}"/>
            </c:ext>
          </c:extLst>
        </c:ser>
        <c:ser>
          <c:idx val="6"/>
          <c:order val="2"/>
          <c:tx>
            <c:strRef>
              <c:f>'Seite 12 rechts'!$E$40</c:f>
              <c:strCache>
                <c:ptCount val="1"/>
                <c:pt idx="0">
                  <c:v>Personal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'Seite 12 rechts'!$I$63:$I$87</c:f>
              <c:strCache>
                <c:ptCount val="25"/>
                <c:pt idx="0">
                  <c:v>F08</c:v>
                </c:pt>
                <c:pt idx="2">
                  <c:v>F09</c:v>
                </c:pt>
                <c:pt idx="4">
                  <c:v>F10</c:v>
                </c:pt>
                <c:pt idx="6">
                  <c:v>F11</c:v>
                </c:pt>
                <c:pt idx="8">
                  <c:v>F12</c:v>
                </c:pt>
                <c:pt idx="10">
                  <c:v>F13</c:v>
                </c:pt>
                <c:pt idx="12">
                  <c:v>F14</c:v>
                </c:pt>
                <c:pt idx="14">
                  <c:v>F15</c:v>
                </c:pt>
                <c:pt idx="16">
                  <c:v>F16</c:v>
                </c:pt>
                <c:pt idx="18">
                  <c:v>F17</c:v>
                </c:pt>
                <c:pt idx="20">
                  <c:v>F18</c:v>
                </c:pt>
                <c:pt idx="22">
                  <c:v>F19</c:v>
                </c:pt>
                <c:pt idx="24">
                  <c:v>F20</c:v>
                </c:pt>
              </c:strCache>
            </c:strRef>
          </c:cat>
          <c:val>
            <c:numRef>
              <c:f>'Seite 12 rechts'!$E$63:$E$87</c:f>
              <c:numCache>
                <c:formatCode>0.0</c:formatCode>
                <c:ptCount val="25"/>
                <c:pt idx="0">
                  <c:v>20.599999999999998</c:v>
                </c:pt>
                <c:pt idx="1">
                  <c:v>3.8999999999999986</c:v>
                </c:pt>
                <c:pt idx="2">
                  <c:v>-21.1</c:v>
                </c:pt>
                <c:pt idx="3">
                  <c:v>-10.200000000000001</c:v>
                </c:pt>
                <c:pt idx="4">
                  <c:v>6.3000000000000007</c:v>
                </c:pt>
                <c:pt idx="5">
                  <c:v>13.9</c:v>
                </c:pt>
                <c:pt idx="6">
                  <c:v>26</c:v>
                </c:pt>
                <c:pt idx="7">
                  <c:v>15.200000000000001</c:v>
                </c:pt>
                <c:pt idx="8">
                  <c:v>18.5</c:v>
                </c:pt>
                <c:pt idx="9">
                  <c:v>3.1999999999999993</c:v>
                </c:pt>
                <c:pt idx="10">
                  <c:v>12</c:v>
                </c:pt>
                <c:pt idx="11">
                  <c:v>21.5</c:v>
                </c:pt>
                <c:pt idx="12">
                  <c:v>21.1</c:v>
                </c:pt>
                <c:pt idx="13">
                  <c:v>20.799999999999997</c:v>
                </c:pt>
                <c:pt idx="14">
                  <c:v>19.899999999999999</c:v>
                </c:pt>
                <c:pt idx="15">
                  <c:v>10.1</c:v>
                </c:pt>
                <c:pt idx="16">
                  <c:v>16.3</c:v>
                </c:pt>
                <c:pt idx="17">
                  <c:v>16.100000000000001</c:v>
                </c:pt>
                <c:pt idx="18">
                  <c:v>20.2</c:v>
                </c:pt>
                <c:pt idx="19">
                  <c:v>20.8</c:v>
                </c:pt>
                <c:pt idx="20">
                  <c:v>26.200000000000003</c:v>
                </c:pt>
                <c:pt idx="21">
                  <c:v>17.700000000000003</c:v>
                </c:pt>
                <c:pt idx="22">
                  <c:v>18.3</c:v>
                </c:pt>
                <c:pt idx="23">
                  <c:v>7.2999999999999989</c:v>
                </c:pt>
                <c:pt idx="24">
                  <c:v>10.200000000000001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A-4D35-85C5-A4556A269636}"/>
            </c:ext>
          </c:extLst>
        </c:ser>
        <c:ser>
          <c:idx val="1"/>
          <c:order val="3"/>
          <c:tx>
            <c:strRef>
              <c:f>'Seite 12 rechts'!$F$40</c:f>
              <c:strCache>
                <c:ptCount val="1"/>
                <c:pt idx="0">
                  <c:v>Preise</c:v>
                </c:pt>
              </c:strCache>
            </c:strRef>
          </c:tx>
          <c:spPr>
            <a:ln w="25400">
              <a:solidFill>
                <a:srgbClr val="E6460F"/>
              </a:solidFill>
              <a:prstDash val="solid"/>
            </a:ln>
          </c:spPr>
          <c:marker>
            <c:symbol val="none"/>
          </c:marker>
          <c:cat>
            <c:strRef>
              <c:f>'Seite 12 rechts'!$I$63:$I$87</c:f>
              <c:strCache>
                <c:ptCount val="25"/>
                <c:pt idx="0">
                  <c:v>F08</c:v>
                </c:pt>
                <c:pt idx="2">
                  <c:v>F09</c:v>
                </c:pt>
                <c:pt idx="4">
                  <c:v>F10</c:v>
                </c:pt>
                <c:pt idx="6">
                  <c:v>F11</c:v>
                </c:pt>
                <c:pt idx="8">
                  <c:v>F12</c:v>
                </c:pt>
                <c:pt idx="10">
                  <c:v>F13</c:v>
                </c:pt>
                <c:pt idx="12">
                  <c:v>F14</c:v>
                </c:pt>
                <c:pt idx="14">
                  <c:v>F15</c:v>
                </c:pt>
                <c:pt idx="16">
                  <c:v>F16</c:v>
                </c:pt>
                <c:pt idx="18">
                  <c:v>F17</c:v>
                </c:pt>
                <c:pt idx="20">
                  <c:v>F18</c:v>
                </c:pt>
                <c:pt idx="22">
                  <c:v>F19</c:v>
                </c:pt>
                <c:pt idx="24">
                  <c:v>F20</c:v>
                </c:pt>
              </c:strCache>
            </c:strRef>
          </c:cat>
          <c:val>
            <c:numRef>
              <c:f>'Seite 12 rechts'!$F$63:$F$87</c:f>
              <c:numCache>
                <c:formatCode>0.0</c:formatCode>
                <c:ptCount val="25"/>
                <c:pt idx="0">
                  <c:v>23.099999999999998</c:v>
                </c:pt>
                <c:pt idx="1">
                  <c:v>23</c:v>
                </c:pt>
                <c:pt idx="2">
                  <c:v>-18.799999999999997</c:v>
                </c:pt>
                <c:pt idx="3">
                  <c:v>-7.7999999999999989</c:v>
                </c:pt>
                <c:pt idx="4">
                  <c:v>2.6000000000000014</c:v>
                </c:pt>
                <c:pt idx="5">
                  <c:v>22.599999999999998</c:v>
                </c:pt>
                <c:pt idx="6">
                  <c:v>34.1</c:v>
                </c:pt>
                <c:pt idx="7">
                  <c:v>20.799999999999997</c:v>
                </c:pt>
                <c:pt idx="8">
                  <c:v>24.2</c:v>
                </c:pt>
                <c:pt idx="9">
                  <c:v>16.5</c:v>
                </c:pt>
                <c:pt idx="10">
                  <c:v>13.500000000000002</c:v>
                </c:pt>
                <c:pt idx="11">
                  <c:v>16.600000000000001</c:v>
                </c:pt>
                <c:pt idx="12">
                  <c:v>10.9</c:v>
                </c:pt>
                <c:pt idx="13">
                  <c:v>10.7</c:v>
                </c:pt>
                <c:pt idx="14">
                  <c:v>11.7</c:v>
                </c:pt>
                <c:pt idx="15">
                  <c:v>11.299999999999999</c:v>
                </c:pt>
                <c:pt idx="16">
                  <c:v>6.7999999999999989</c:v>
                </c:pt>
                <c:pt idx="17">
                  <c:v>18.100000000000001</c:v>
                </c:pt>
                <c:pt idx="18">
                  <c:v>20.3</c:v>
                </c:pt>
                <c:pt idx="19">
                  <c:v>23.9</c:v>
                </c:pt>
                <c:pt idx="20">
                  <c:v>22.200000000000003</c:v>
                </c:pt>
                <c:pt idx="21">
                  <c:v>28.6</c:v>
                </c:pt>
                <c:pt idx="22">
                  <c:v>18</c:v>
                </c:pt>
                <c:pt idx="23">
                  <c:v>14</c:v>
                </c:pt>
                <c:pt idx="24">
                  <c:v>9.4999999999999982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6A-4D35-85C5-A4556A269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907968"/>
        <c:axId val="923909504"/>
      </c:lineChart>
      <c:catAx>
        <c:axId val="92390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9095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23909504"/>
        <c:scaling>
          <c:orientation val="minMax"/>
          <c:max val="86"/>
          <c:min val="-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907968"/>
        <c:crosses val="autoZero"/>
        <c:crossBetween val="between"/>
        <c:majorUnit val="25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025641025641024E-2"/>
          <c:y val="1.9762845849802372E-2"/>
          <c:w val="0.94551584898041585"/>
          <c:h val="0.1146249208967456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25434674615006E-2"/>
          <c:y val="4.6875E-2"/>
          <c:w val="0.94038748137108796"/>
          <c:h val="0.6750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'S. 13 oben Auslandsengagement'!$A$6</c:f>
              <c:strCache>
                <c:ptCount val="1"/>
                <c:pt idx="0">
                  <c:v>Frühjahr 2011</c:v>
                </c:pt>
              </c:strCache>
            </c:strRef>
          </c:tx>
          <c:spPr>
            <a:solidFill>
              <a:srgbClr val="0E3C8A"/>
            </a:solidFill>
            <a:ln w="254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9612518628912071E-3"/>
                  <c:y val="2.08333333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4E-4620-AE78-92B33B9EEFED}"/>
                </c:ext>
              </c:extLst>
            </c:dLbl>
            <c:dLbl>
              <c:idx val="2"/>
              <c:layout>
                <c:manualLayout>
                  <c:x val="0"/>
                  <c:y val="2.102002397275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C-44E5-94A7-769E2EBCEE15}"/>
                </c:ext>
              </c:extLst>
            </c:dLbl>
            <c:dLbl>
              <c:idx val="3"/>
              <c:layout>
                <c:manualLayout>
                  <c:x val="-3.642945165931205E-17"/>
                  <c:y val="2.5037331231551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4E-4620-AE78-92B33B9EEFED}"/>
                </c:ext>
              </c:extLst>
            </c:dLbl>
            <c:dLbl>
              <c:idx val="4"/>
              <c:layout>
                <c:manualLayout>
                  <c:x val="-1.9907059745252163E-3"/>
                  <c:y val="2.508062115217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4E-4620-AE78-92B33B9EEFED}"/>
                </c:ext>
              </c:extLst>
            </c:dLbl>
            <c:dLbl>
              <c:idx val="5"/>
              <c:layout>
                <c:manualLayout>
                  <c:x val="-3.9741679085941381E-3"/>
                  <c:y val="2.4999925519600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4E-4620-AE78-92B33B9EEFED}"/>
                </c:ext>
              </c:extLst>
            </c:dLbl>
            <c:dLbl>
              <c:idx val="6"/>
              <c:layout>
                <c:manualLayout>
                  <c:x val="0"/>
                  <c:y val="2.078991684487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4E-4620-AE78-92B33B9EEFED}"/>
                </c:ext>
              </c:extLst>
            </c:dLbl>
            <c:dLbl>
              <c:idx val="7"/>
              <c:layout>
                <c:manualLayout>
                  <c:x val="-3.9741679085941381E-3"/>
                  <c:y val="2.08333333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4E-4620-AE78-92B33B9EEFED}"/>
                </c:ext>
              </c:extLst>
            </c:dLbl>
            <c:dLbl>
              <c:idx val="8"/>
              <c:layout>
                <c:manualLayout>
                  <c:x val="-3.9741679085941381E-3"/>
                  <c:y val="2.0819553805774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4E-4620-AE78-92B33B9EEFED}"/>
                </c:ext>
              </c:extLst>
            </c:dLbl>
            <c:dLbl>
              <c:idx val="9"/>
              <c:layout>
                <c:manualLayout>
                  <c:x val="-1.987083954297069E-3"/>
                  <c:y val="2.5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4E-4620-AE78-92B33B9EEFED}"/>
                </c:ext>
              </c:extLst>
            </c:dLbl>
            <c:dLbl>
              <c:idx val="11"/>
              <c:layout>
                <c:manualLayout>
                  <c:x val="-7.9483358171882762E-3"/>
                  <c:y val="2.5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4E-4620-AE78-92B33B9EEFED}"/>
                </c:ext>
              </c:extLst>
            </c:dLbl>
            <c:dLbl>
              <c:idx val="12"/>
              <c:layout>
                <c:manualLayout>
                  <c:x val="-5.9612518628912071E-3"/>
                  <c:y val="2.5420325999055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4E-4620-AE78-92B33B9EEFED}"/>
                </c:ext>
              </c:extLst>
            </c:dLbl>
            <c:dLbl>
              <c:idx val="13"/>
              <c:layout>
                <c:manualLayout>
                  <c:x val="-5.9612518628912071E-3"/>
                  <c:y val="2.08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4E-4620-AE78-92B33B9EEFED}"/>
                </c:ext>
              </c:extLst>
            </c:dLbl>
            <c:dLbl>
              <c:idx val="14"/>
              <c:layout>
                <c:manualLayout>
                  <c:x val="-1.987083954297069E-3"/>
                  <c:y val="2.0559569589354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4E-4620-AE78-92B33B9EEFED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13 oben Auslandsengagement'!$B$5:$P$5</c:f>
              <c:strCache>
                <c:ptCount val="15"/>
                <c:pt idx="0">
                  <c:v>Insgesamt</c:v>
                </c:pt>
                <c:pt idx="2">
                  <c:v>Chemie/
Kunststoff</c:v>
                </c:pt>
                <c:pt idx="3">
                  <c:v>Metall/Stahl/
Kfz/MBau</c:v>
                </c:pt>
                <c:pt idx="4">
                  <c:v>Elektro</c:v>
                </c:pt>
                <c:pt idx="5">
                  <c:v>Ernährung/
Tabak</c:v>
                </c:pt>
                <c:pt idx="6">
                  <c:v>Handel</c:v>
                </c:pt>
                <c:pt idx="7">
                  <c:v>Agrar-
wirtschaft</c:v>
                </c:pt>
                <c:pt idx="8">
                  <c:v>Dienst-
leistungen</c:v>
                </c:pt>
                <c:pt idx="9">
                  <c:v>Baugewerbe</c:v>
                </c:pt>
                <c:pt idx="11">
                  <c:v>Umsatz:
&lt; 5Mio€</c:v>
                </c:pt>
                <c:pt idx="12">
                  <c:v>5 bis 
&lt; 25Mio€</c:v>
                </c:pt>
                <c:pt idx="13">
                  <c:v>25 bis 
&lt; 50Mio€</c:v>
                </c:pt>
                <c:pt idx="14">
                  <c:v>&gt; 50Mio€</c:v>
                </c:pt>
              </c:strCache>
            </c:strRef>
          </c:cat>
          <c:val>
            <c:numRef>
              <c:f>'S. 13 oben Auslandsengagement'!$B$6:$P$6</c:f>
              <c:numCache>
                <c:formatCode>General</c:formatCode>
                <c:ptCount val="15"/>
                <c:pt idx="0">
                  <c:v>53.4</c:v>
                </c:pt>
                <c:pt idx="2">
                  <c:v>78.8</c:v>
                </c:pt>
                <c:pt idx="3">
                  <c:v>78.8</c:v>
                </c:pt>
                <c:pt idx="4">
                  <c:v>77.400000000000006</c:v>
                </c:pt>
                <c:pt idx="5">
                  <c:v>51.7</c:v>
                </c:pt>
                <c:pt idx="6">
                  <c:v>54.7</c:v>
                </c:pt>
                <c:pt idx="7">
                  <c:v>18.899999999999999</c:v>
                </c:pt>
                <c:pt idx="8">
                  <c:v>34</c:v>
                </c:pt>
                <c:pt idx="9">
                  <c:v>26</c:v>
                </c:pt>
                <c:pt idx="11">
                  <c:v>34.700000000000003</c:v>
                </c:pt>
                <c:pt idx="12">
                  <c:v>54.7</c:v>
                </c:pt>
                <c:pt idx="13">
                  <c:v>61.4</c:v>
                </c:pt>
                <c:pt idx="1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4E-4620-AE78-92B33B9EEFED}"/>
            </c:ext>
          </c:extLst>
        </c:ser>
        <c:ser>
          <c:idx val="2"/>
          <c:order val="1"/>
          <c:tx>
            <c:strRef>
              <c:f>'S. 13 oben Auslandsengagement'!$A$11</c:f>
              <c:strCache>
                <c:ptCount val="1"/>
                <c:pt idx="0">
                  <c:v>Frühjahr 2015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FFFF"/>
              </a:solidFill>
            </a:ln>
          </c:spPr>
          <c:invertIfNegative val="0"/>
          <c:dLbls>
            <c:dLbl>
              <c:idx val="0"/>
              <c:layout>
                <c:manualLayout>
                  <c:x val="1.9889864797690317E-3"/>
                  <c:y val="2.0985037402435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4E-4620-AE78-92B33B9EEFED}"/>
                </c:ext>
              </c:extLst>
            </c:dLbl>
            <c:dLbl>
              <c:idx val="2"/>
              <c:layout>
                <c:manualLayout>
                  <c:x val="1.987083954297069E-3"/>
                  <c:y val="2.4804786871852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401887729756581E-2"/>
                      <c:h val="4.64542529797952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E14E-4620-AE78-92B33B9EEFED}"/>
                </c:ext>
              </c:extLst>
            </c:dLbl>
            <c:dLbl>
              <c:idx val="3"/>
              <c:layout>
                <c:manualLayout>
                  <c:x val="3.9741679085941745E-3"/>
                  <c:y val="2.0895558948919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4E-4620-AE78-92B33B9EEFED}"/>
                </c:ext>
              </c:extLst>
            </c:dLbl>
            <c:dLbl>
              <c:idx val="4"/>
              <c:layout>
                <c:manualLayout>
                  <c:x val="1.9960497385745849E-3"/>
                  <c:y val="2.5029846309977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4E-4620-AE78-92B33B9EEFED}"/>
                </c:ext>
              </c:extLst>
            </c:dLbl>
            <c:dLbl>
              <c:idx val="5"/>
              <c:layout>
                <c:manualLayout>
                  <c:x val="5.4711196787108415E-6"/>
                  <c:y val="2.511211315563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4E-4620-AE78-92B33B9EEFED}"/>
                </c:ext>
              </c:extLst>
            </c:dLbl>
            <c:dLbl>
              <c:idx val="6"/>
              <c:layout>
                <c:manualLayout>
                  <c:x val="1.9960497385746213E-3"/>
                  <c:y val="1.6545119245656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4E-4620-AE78-92B33B9EEFED}"/>
                </c:ext>
              </c:extLst>
            </c:dLbl>
            <c:dLbl>
              <c:idx val="7"/>
              <c:layout>
                <c:manualLayout>
                  <c:x val="-1.5646330348795819E-7"/>
                  <c:y val="2.5336614173228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4E-4620-AE78-92B33B9EEFED}"/>
                </c:ext>
              </c:extLst>
            </c:dLbl>
            <c:dLbl>
              <c:idx val="8"/>
              <c:layout>
                <c:manualLayout>
                  <c:x val="6.244485338885097E-6"/>
                  <c:y val="2.5051194427156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14E-4620-AE78-92B33B9EEFED}"/>
                </c:ext>
              </c:extLst>
            </c:dLbl>
            <c:dLbl>
              <c:idx val="9"/>
              <c:layout>
                <c:manualLayout>
                  <c:x val="3.9725854604652265E-3"/>
                  <c:y val="2.0907689099158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14E-4620-AE78-92B33B9EEFED}"/>
                </c:ext>
              </c:extLst>
            </c:dLbl>
            <c:dLbl>
              <c:idx val="11"/>
              <c:layout>
                <c:manualLayout>
                  <c:x val="-1.8758124612722886E-6"/>
                  <c:y val="2.48845266151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14E-4620-AE78-92B33B9EEFED}"/>
                </c:ext>
              </c:extLst>
            </c:dLbl>
            <c:dLbl>
              <c:idx val="12"/>
              <c:layout>
                <c:manualLayout>
                  <c:x val="1.9870839542969233E-3"/>
                  <c:y val="2.48337514718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14E-4620-AE78-92B33B9EEFED}"/>
                </c:ext>
              </c:extLst>
            </c:dLbl>
            <c:dLbl>
              <c:idx val="13"/>
              <c:layout>
                <c:manualLayout>
                  <c:x val="1.987083954297069E-3"/>
                  <c:y val="2.5170071855379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14E-4620-AE78-92B33B9EEFED}"/>
                </c:ext>
              </c:extLst>
            </c:dLbl>
            <c:dLbl>
              <c:idx val="14"/>
              <c:layout>
                <c:manualLayout>
                  <c:x val="0"/>
                  <c:y val="2.493338969568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14E-4620-AE78-92B33B9EEF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13 oben Auslandsengagement'!$B$5:$P$5</c:f>
              <c:strCache>
                <c:ptCount val="15"/>
                <c:pt idx="0">
                  <c:v>Insgesamt</c:v>
                </c:pt>
                <c:pt idx="2">
                  <c:v>Chemie/
Kunststoff</c:v>
                </c:pt>
                <c:pt idx="3">
                  <c:v>Metall/Stahl/
Kfz/MBau</c:v>
                </c:pt>
                <c:pt idx="4">
                  <c:v>Elektro</c:v>
                </c:pt>
                <c:pt idx="5">
                  <c:v>Ernährung/
Tabak</c:v>
                </c:pt>
                <c:pt idx="6">
                  <c:v>Handel</c:v>
                </c:pt>
                <c:pt idx="7">
                  <c:v>Agrar-
wirtschaft</c:v>
                </c:pt>
                <c:pt idx="8">
                  <c:v>Dienst-
leistungen</c:v>
                </c:pt>
                <c:pt idx="9">
                  <c:v>Baugewerbe</c:v>
                </c:pt>
                <c:pt idx="11">
                  <c:v>Umsatz:
&lt; 5Mio€</c:v>
                </c:pt>
                <c:pt idx="12">
                  <c:v>5 bis 
&lt; 25Mio€</c:v>
                </c:pt>
                <c:pt idx="13">
                  <c:v>25 bis 
&lt; 50Mio€</c:v>
                </c:pt>
                <c:pt idx="14">
                  <c:v>&gt; 50Mio€</c:v>
                </c:pt>
              </c:strCache>
            </c:strRef>
          </c:cat>
          <c:val>
            <c:numRef>
              <c:f>'S. 13 oben Auslandsengagement'!$B$11:$P$11</c:f>
              <c:numCache>
                <c:formatCode>General</c:formatCode>
                <c:ptCount val="15"/>
                <c:pt idx="0">
                  <c:v>57.4</c:v>
                </c:pt>
                <c:pt idx="2">
                  <c:v>88.5</c:v>
                </c:pt>
                <c:pt idx="3">
                  <c:v>84</c:v>
                </c:pt>
                <c:pt idx="4">
                  <c:v>84</c:v>
                </c:pt>
                <c:pt idx="5">
                  <c:v>62.5</c:v>
                </c:pt>
                <c:pt idx="6">
                  <c:v>57.4</c:v>
                </c:pt>
                <c:pt idx="7">
                  <c:v>21.8</c:v>
                </c:pt>
                <c:pt idx="8">
                  <c:v>32.200000000000003</c:v>
                </c:pt>
                <c:pt idx="9">
                  <c:v>24</c:v>
                </c:pt>
                <c:pt idx="11">
                  <c:v>34.200000000000003</c:v>
                </c:pt>
                <c:pt idx="12">
                  <c:v>59</c:v>
                </c:pt>
                <c:pt idx="13">
                  <c:v>63.9</c:v>
                </c:pt>
                <c:pt idx="14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14E-4620-AE78-92B33B9EEFED}"/>
            </c:ext>
          </c:extLst>
        </c:ser>
        <c:ser>
          <c:idx val="3"/>
          <c:order val="2"/>
          <c:tx>
            <c:strRef>
              <c:f>'S. 13 oben Auslandsengagement'!$A$20</c:f>
              <c:strCache>
                <c:ptCount val="1"/>
                <c:pt idx="0">
                  <c:v>Herbst 2019</c:v>
                </c:pt>
              </c:strCache>
            </c:strRef>
          </c:tx>
          <c:spPr>
            <a:solidFill>
              <a:srgbClr val="ABABAB"/>
            </a:solidFill>
            <a:ln w="25400"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516413800577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14E-4620-AE78-92B33B9EEFED}"/>
                </c:ext>
              </c:extLst>
            </c:dLbl>
            <c:dLbl>
              <c:idx val="2"/>
              <c:layout>
                <c:manualLayout>
                  <c:x val="0"/>
                  <c:y val="2.9203930314151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14E-4620-AE78-92B33B9EEFED}"/>
                </c:ext>
              </c:extLst>
            </c:dLbl>
            <c:dLbl>
              <c:idx val="3"/>
              <c:layout>
                <c:manualLayout>
                  <c:x val="-1.5646330352438765E-7"/>
                  <c:y val="2.9602497084983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14E-4620-AE78-92B33B9EEFED}"/>
                </c:ext>
              </c:extLst>
            </c:dLbl>
            <c:dLbl>
              <c:idx val="4"/>
              <c:layout>
                <c:manualLayout>
                  <c:x val="-1.987083954297069E-3"/>
                  <c:y val="2.4958624766195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14E-4620-AE78-92B33B9EEFED}"/>
                </c:ext>
              </c:extLst>
            </c:dLbl>
            <c:dLbl>
              <c:idx val="5"/>
              <c:layout>
                <c:manualLayout>
                  <c:x val="-1.983359042385233E-3"/>
                  <c:y val="2.559325902302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14E-4620-AE78-92B33B9EEFED}"/>
                </c:ext>
              </c:extLst>
            </c:dLbl>
            <c:dLbl>
              <c:idx val="6"/>
              <c:layout>
                <c:manualLayout>
                  <c:x val="1.987083954297069E-3"/>
                  <c:y val="1.6807150274783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14E-4620-AE78-92B33B9EEFED}"/>
                </c:ext>
              </c:extLst>
            </c:dLbl>
            <c:dLbl>
              <c:idx val="7"/>
              <c:layout>
                <c:manualLayout>
                  <c:x val="3.9741679085940652E-3"/>
                  <c:y val="2.0833326437000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14E-4620-AE78-92B33B9EEFED}"/>
                </c:ext>
              </c:extLst>
            </c:dLbl>
            <c:dLbl>
              <c:idx val="8"/>
              <c:layout>
                <c:manualLayout>
                  <c:x val="1.8758124611994975E-6"/>
                  <c:y val="2.494296538444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14E-4620-AE78-92B33B9EEFED}"/>
                </c:ext>
              </c:extLst>
            </c:dLbl>
            <c:dLbl>
              <c:idx val="9"/>
              <c:layout>
                <c:manualLayout>
                  <c:x val="3.9740114452906502E-3"/>
                  <c:y val="2.5087813956992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14E-4620-AE78-92B33B9EEFED}"/>
                </c:ext>
              </c:extLst>
            </c:dLbl>
            <c:dLbl>
              <c:idx val="11"/>
              <c:layout>
                <c:manualLayout>
                  <c:x val="1.987083954297069E-3"/>
                  <c:y val="1.6832677165354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14E-4620-AE78-92B33B9EEFED}"/>
                </c:ext>
              </c:extLst>
            </c:dLbl>
            <c:dLbl>
              <c:idx val="12"/>
              <c:layout>
                <c:manualLayout>
                  <c:x val="3.9741679085941381E-3"/>
                  <c:y val="2.4999595251256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14E-4620-AE78-92B33B9EEFED}"/>
                </c:ext>
              </c:extLst>
            </c:dLbl>
            <c:dLbl>
              <c:idx val="13"/>
              <c:layout>
                <c:manualLayout>
                  <c:x val="3.9741679085941381E-3"/>
                  <c:y val="2.0625774389268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14E-4620-AE78-92B33B9EEFED}"/>
                </c:ext>
              </c:extLst>
            </c:dLbl>
            <c:dLbl>
              <c:idx val="14"/>
              <c:layout>
                <c:manualLayout>
                  <c:x val="0"/>
                  <c:y val="2.528824742322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14E-4620-AE78-92B33B9EEF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13 oben Auslandsengagement'!$B$5:$P$5</c:f>
              <c:strCache>
                <c:ptCount val="15"/>
                <c:pt idx="0">
                  <c:v>Insgesamt</c:v>
                </c:pt>
                <c:pt idx="2">
                  <c:v>Chemie/
Kunststoff</c:v>
                </c:pt>
                <c:pt idx="3">
                  <c:v>Metall/Stahl/
Kfz/MBau</c:v>
                </c:pt>
                <c:pt idx="4">
                  <c:v>Elektro</c:v>
                </c:pt>
                <c:pt idx="5">
                  <c:v>Ernährung/
Tabak</c:v>
                </c:pt>
                <c:pt idx="6">
                  <c:v>Handel</c:v>
                </c:pt>
                <c:pt idx="7">
                  <c:v>Agrar-
wirtschaft</c:v>
                </c:pt>
                <c:pt idx="8">
                  <c:v>Dienst-
leistungen</c:v>
                </c:pt>
                <c:pt idx="9">
                  <c:v>Baugewerbe</c:v>
                </c:pt>
                <c:pt idx="11">
                  <c:v>Umsatz:
&lt; 5Mio€</c:v>
                </c:pt>
                <c:pt idx="12">
                  <c:v>5 bis 
&lt; 25Mio€</c:v>
                </c:pt>
                <c:pt idx="13">
                  <c:v>25 bis 
&lt; 50Mio€</c:v>
                </c:pt>
                <c:pt idx="14">
                  <c:v>&gt; 50Mio€</c:v>
                </c:pt>
              </c:strCache>
            </c:strRef>
          </c:cat>
          <c:val>
            <c:numRef>
              <c:f>'S. 13 oben Auslandsengagement'!$B$20:$P$20</c:f>
              <c:numCache>
                <c:formatCode>General</c:formatCode>
                <c:ptCount val="15"/>
                <c:pt idx="0">
                  <c:v>52.7</c:v>
                </c:pt>
                <c:pt idx="2">
                  <c:v>83.3</c:v>
                </c:pt>
                <c:pt idx="3">
                  <c:v>75.099999999999994</c:v>
                </c:pt>
                <c:pt idx="4">
                  <c:v>72.5</c:v>
                </c:pt>
                <c:pt idx="5">
                  <c:v>66.7</c:v>
                </c:pt>
                <c:pt idx="6">
                  <c:v>54.7</c:v>
                </c:pt>
                <c:pt idx="7">
                  <c:v>24.7</c:v>
                </c:pt>
                <c:pt idx="8">
                  <c:v>30.4</c:v>
                </c:pt>
                <c:pt idx="9">
                  <c:v>19.7</c:v>
                </c:pt>
                <c:pt idx="11">
                  <c:v>29</c:v>
                </c:pt>
                <c:pt idx="12">
                  <c:v>55.3</c:v>
                </c:pt>
                <c:pt idx="13">
                  <c:v>64.400000000000006</c:v>
                </c:pt>
                <c:pt idx="14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E14E-4620-AE78-92B33B9EEFED}"/>
            </c:ext>
          </c:extLst>
        </c:ser>
        <c:ser>
          <c:idx val="4"/>
          <c:order val="3"/>
          <c:tx>
            <c:strRef>
              <c:f>'S. 13 oben Auslandsengagement'!$A$21</c:f>
              <c:strCache>
                <c:ptCount val="1"/>
                <c:pt idx="0">
                  <c:v>Frühjahr 2020</c:v>
                </c:pt>
              </c:strCache>
            </c:strRef>
          </c:tx>
          <c:spPr>
            <a:solidFill>
              <a:srgbClr val="F08200"/>
            </a:solidFill>
            <a:ln w="25400"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9767224178972518E-3"/>
                  <c:y val="2.543222774757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14E-4620-AE78-92B33B9EEFED}"/>
                </c:ext>
              </c:extLst>
            </c:dLbl>
            <c:dLbl>
              <c:idx val="2"/>
              <c:layout>
                <c:manualLayout>
                  <c:x val="5.9575803770007523E-3"/>
                  <c:y val="2.4917317257910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14E-4620-AE78-92B33B9EEFED}"/>
                </c:ext>
              </c:extLst>
            </c:dLbl>
            <c:dLbl>
              <c:idx val="3"/>
              <c:layout>
                <c:manualLayout>
                  <c:x val="1.987083954297069E-3"/>
                  <c:y val="2.4967215351772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14E-4620-AE78-92B33B9EEFED}"/>
                </c:ext>
              </c:extLst>
            </c:dLbl>
            <c:dLbl>
              <c:idx val="4"/>
              <c:layout>
                <c:manualLayout>
                  <c:x val="-1.8793963191083392E-6"/>
                  <c:y val="2.4872340651407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14E-4620-AE78-92B33B9EEFED}"/>
                </c:ext>
              </c:extLst>
            </c:dLbl>
            <c:dLbl>
              <c:idx val="5"/>
              <c:layout>
                <c:manualLayout>
                  <c:x val="-7.28589033186241E-17"/>
                  <c:y val="2.0764804469088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14E-4620-AE78-92B33B9EEFED}"/>
                </c:ext>
              </c:extLst>
            </c:dLbl>
            <c:dLbl>
              <c:idx val="6"/>
              <c:layout>
                <c:manualLayout>
                  <c:x val="1.9870839542969962E-3"/>
                  <c:y val="2.4990343851403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14E-4620-AE78-92B33B9EEFED}"/>
                </c:ext>
              </c:extLst>
            </c:dLbl>
            <c:dLbl>
              <c:idx val="7"/>
              <c:layout>
                <c:manualLayout>
                  <c:x val="-1.564633035608171E-7"/>
                  <c:y val="2.4968809263640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14E-4620-AE78-92B33B9EEFED}"/>
                </c:ext>
              </c:extLst>
            </c:dLbl>
            <c:dLbl>
              <c:idx val="8"/>
              <c:layout>
                <c:manualLayout>
                  <c:x val="1.987083954297069E-3"/>
                  <c:y val="2.4917654281134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14E-4620-AE78-92B33B9EEFED}"/>
                </c:ext>
              </c:extLst>
            </c:dLbl>
            <c:dLbl>
              <c:idx val="9"/>
              <c:layout>
                <c:manualLayout>
                  <c:x val="1.987083954297069E-3"/>
                  <c:y val="2.491755461342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14E-4620-AE78-92B33B9EEFED}"/>
                </c:ext>
              </c:extLst>
            </c:dLbl>
            <c:dLbl>
              <c:idx val="11"/>
              <c:layout>
                <c:manualLayout>
                  <c:x val="3.9741679085941381E-3"/>
                  <c:y val="2.0754193940399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14E-4620-AE78-92B33B9EEFED}"/>
                </c:ext>
              </c:extLst>
            </c:dLbl>
            <c:dLbl>
              <c:idx val="12"/>
              <c:layout>
                <c:manualLayout>
                  <c:x val="3.9741679085941381E-3"/>
                  <c:y val="2.0788057742782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14E-4620-AE78-92B33B9EEFED}"/>
                </c:ext>
              </c:extLst>
            </c:dLbl>
            <c:dLbl>
              <c:idx val="13"/>
              <c:layout>
                <c:manualLayout>
                  <c:x val="5.9612518628912071E-3"/>
                  <c:y val="2.0966315322730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14E-4620-AE78-92B33B9EEFED}"/>
                </c:ext>
              </c:extLst>
            </c:dLbl>
            <c:dLbl>
              <c:idx val="14"/>
              <c:layout>
                <c:manualLayout>
                  <c:x val="0"/>
                  <c:y val="2.4947178477690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14E-4620-AE78-92B33B9EEF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13 oben Auslandsengagement'!$B$5:$P$5</c:f>
              <c:strCache>
                <c:ptCount val="15"/>
                <c:pt idx="0">
                  <c:v>Insgesamt</c:v>
                </c:pt>
                <c:pt idx="2">
                  <c:v>Chemie/
Kunststoff</c:v>
                </c:pt>
                <c:pt idx="3">
                  <c:v>Metall/Stahl/
Kfz/MBau</c:v>
                </c:pt>
                <c:pt idx="4">
                  <c:v>Elektro</c:v>
                </c:pt>
                <c:pt idx="5">
                  <c:v>Ernährung/
Tabak</c:v>
                </c:pt>
                <c:pt idx="6">
                  <c:v>Handel</c:v>
                </c:pt>
                <c:pt idx="7">
                  <c:v>Agrar-
wirtschaft</c:v>
                </c:pt>
                <c:pt idx="8">
                  <c:v>Dienst-
leistungen</c:v>
                </c:pt>
                <c:pt idx="9">
                  <c:v>Baugewerbe</c:v>
                </c:pt>
                <c:pt idx="11">
                  <c:v>Umsatz:
&lt; 5Mio€</c:v>
                </c:pt>
                <c:pt idx="12">
                  <c:v>5 bis 
&lt; 25Mio€</c:v>
                </c:pt>
                <c:pt idx="13">
                  <c:v>25 bis 
&lt; 50Mio€</c:v>
                </c:pt>
                <c:pt idx="14">
                  <c:v>&gt; 50Mio€</c:v>
                </c:pt>
              </c:strCache>
            </c:strRef>
          </c:cat>
          <c:val>
            <c:numRef>
              <c:f>'S. 13 oben Auslandsengagement'!$B$21:$P$21</c:f>
              <c:numCache>
                <c:formatCode>General</c:formatCode>
                <c:ptCount val="15"/>
                <c:pt idx="0">
                  <c:v>51.5</c:v>
                </c:pt>
                <c:pt idx="2">
                  <c:v>84</c:v>
                </c:pt>
                <c:pt idx="3">
                  <c:v>75.2</c:v>
                </c:pt>
                <c:pt idx="4">
                  <c:v>70.900000000000006</c:v>
                </c:pt>
                <c:pt idx="5">
                  <c:v>58.9</c:v>
                </c:pt>
                <c:pt idx="6">
                  <c:v>52.6</c:v>
                </c:pt>
                <c:pt idx="7">
                  <c:v>31.4</c:v>
                </c:pt>
                <c:pt idx="8">
                  <c:v>27.9</c:v>
                </c:pt>
                <c:pt idx="9">
                  <c:v>12.8</c:v>
                </c:pt>
                <c:pt idx="11">
                  <c:v>29.7</c:v>
                </c:pt>
                <c:pt idx="12">
                  <c:v>51.5</c:v>
                </c:pt>
                <c:pt idx="13">
                  <c:v>64.400000000000006</c:v>
                </c:pt>
                <c:pt idx="1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E14E-4620-AE78-92B33B9E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749350272"/>
        <c:axId val="749380736"/>
      </c:barChart>
      <c:catAx>
        <c:axId val="74935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938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9380736"/>
        <c:scaling>
          <c:orientation val="minMax"/>
          <c:max val="100"/>
          <c:min val="0"/>
        </c:scaling>
        <c:delete val="0"/>
        <c:axPos val="l"/>
        <c:numFmt formatCode="#,##0_ ;\-#,##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93502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484848484848486"/>
          <c:y val="2.5000000000000001E-2"/>
          <c:w val="0.50244747722481042"/>
          <c:h val="4.26164698162729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0014903129657E-2"/>
          <c:y val="5.3124999999999999E-2"/>
          <c:w val="0.94634873323397917"/>
          <c:h val="0.74062499999999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'S. 13 unten Zielregionen'!$A$6</c:f>
              <c:strCache>
                <c:ptCount val="1"/>
                <c:pt idx="0">
                  <c:v>Frühjahr 2011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075-44D8-8692-D8D257117D6E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Frutiger 45 Light"/>
                    <a:ea typeface="Frutiger 45 Light"/>
                    <a:cs typeface="Frutiger 45 Light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13 unten Zielregionen'!$B$5:$I$5</c:f>
              <c:strCache>
                <c:ptCount val="8"/>
                <c:pt idx="0">
                  <c:v>West-
europa</c:v>
                </c:pt>
                <c:pt idx="1">
                  <c:v>Mittel-/
Osteuropa</c:v>
                </c:pt>
                <c:pt idx="2">
                  <c:v>USA/
Kanada</c:v>
                </c:pt>
                <c:pt idx="3">
                  <c:v>China</c:v>
                </c:pt>
                <c:pt idx="4">
                  <c:v>Übriges
Asien</c:v>
                </c:pt>
                <c:pt idx="5">
                  <c:v>Russische 
Förderation</c:v>
                </c:pt>
                <c:pt idx="6">
                  <c:v>Mittel-/Süd-
amerika</c:v>
                </c:pt>
                <c:pt idx="7">
                  <c:v>Japan</c:v>
                </c:pt>
              </c:strCache>
            </c:strRef>
          </c:cat>
          <c:val>
            <c:numRef>
              <c:f>'S. 13 unten Zielregionen'!$B$6:$I$6</c:f>
              <c:numCache>
                <c:formatCode>General</c:formatCode>
                <c:ptCount val="8"/>
                <c:pt idx="0">
                  <c:v>63.6</c:v>
                </c:pt>
                <c:pt idx="1">
                  <c:v>43.5</c:v>
                </c:pt>
                <c:pt idx="2">
                  <c:v>17.3</c:v>
                </c:pt>
                <c:pt idx="3">
                  <c:v>24.4</c:v>
                </c:pt>
                <c:pt idx="4">
                  <c:v>15.4</c:v>
                </c:pt>
                <c:pt idx="5">
                  <c:v>20.6</c:v>
                </c:pt>
                <c:pt idx="6">
                  <c:v>12.5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5-44D8-8692-D8D257117D6E}"/>
            </c:ext>
          </c:extLst>
        </c:ser>
        <c:ser>
          <c:idx val="1"/>
          <c:order val="1"/>
          <c:tx>
            <c:strRef>
              <c:f>'S. 13 unten Zielregionen'!$A$7</c:f>
              <c:strCache>
                <c:ptCount val="1"/>
                <c:pt idx="0">
                  <c:v>Herbst 2015</c:v>
                </c:pt>
              </c:strCache>
            </c:strRef>
          </c:tx>
          <c:spPr>
            <a:solidFill>
              <a:srgbClr val="E6460F"/>
            </a:solidFill>
            <a:ln w="12700">
              <a:solidFill>
                <a:srgbClr val="FFFF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13 unten Zielregionen'!$B$5:$I$5</c:f>
              <c:strCache>
                <c:ptCount val="8"/>
                <c:pt idx="0">
                  <c:v>West-
europa</c:v>
                </c:pt>
                <c:pt idx="1">
                  <c:v>Mittel-/
Osteuropa</c:v>
                </c:pt>
                <c:pt idx="2">
                  <c:v>USA/
Kanada</c:v>
                </c:pt>
                <c:pt idx="3">
                  <c:v>China</c:v>
                </c:pt>
                <c:pt idx="4">
                  <c:v>Übriges
Asien</c:v>
                </c:pt>
                <c:pt idx="5">
                  <c:v>Russische 
Förderation</c:v>
                </c:pt>
                <c:pt idx="6">
                  <c:v>Mittel-/Süd-
amerika</c:v>
                </c:pt>
                <c:pt idx="7">
                  <c:v>Japan</c:v>
                </c:pt>
              </c:strCache>
            </c:strRef>
          </c:cat>
          <c:val>
            <c:numRef>
              <c:f>'S. 13 unten Zielregionen'!$B$7:$I$7</c:f>
              <c:numCache>
                <c:formatCode>General</c:formatCode>
                <c:ptCount val="8"/>
                <c:pt idx="0">
                  <c:v>61.7</c:v>
                </c:pt>
                <c:pt idx="1">
                  <c:v>39.799999999999997</c:v>
                </c:pt>
                <c:pt idx="2">
                  <c:v>22</c:v>
                </c:pt>
                <c:pt idx="3">
                  <c:v>22.6</c:v>
                </c:pt>
                <c:pt idx="4">
                  <c:v>18.600000000000001</c:v>
                </c:pt>
                <c:pt idx="5">
                  <c:v>13</c:v>
                </c:pt>
                <c:pt idx="6">
                  <c:v>11.9</c:v>
                </c:pt>
                <c:pt idx="7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75-44D8-8692-D8D257117D6E}"/>
            </c:ext>
          </c:extLst>
        </c:ser>
        <c:ser>
          <c:idx val="2"/>
          <c:order val="2"/>
          <c:tx>
            <c:strRef>
              <c:f>'S. 13 unten Zielregionen'!$A$8</c:f>
              <c:strCache>
                <c:ptCount val="1"/>
                <c:pt idx="0">
                  <c:v>Herbst 2017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FFFF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13 unten Zielregionen'!$B$5:$I$5</c:f>
              <c:strCache>
                <c:ptCount val="8"/>
                <c:pt idx="0">
                  <c:v>West-
europa</c:v>
                </c:pt>
                <c:pt idx="1">
                  <c:v>Mittel-/
Osteuropa</c:v>
                </c:pt>
                <c:pt idx="2">
                  <c:v>USA/
Kanada</c:v>
                </c:pt>
                <c:pt idx="3">
                  <c:v>China</c:v>
                </c:pt>
                <c:pt idx="4">
                  <c:v>Übriges
Asien</c:v>
                </c:pt>
                <c:pt idx="5">
                  <c:v>Russische 
Förderation</c:v>
                </c:pt>
                <c:pt idx="6">
                  <c:v>Mittel-/Süd-
amerika</c:v>
                </c:pt>
                <c:pt idx="7">
                  <c:v>Japan</c:v>
                </c:pt>
              </c:strCache>
            </c:strRef>
          </c:cat>
          <c:val>
            <c:numRef>
              <c:f>'S. 13 unten Zielregionen'!$B$8:$I$8</c:f>
              <c:numCache>
                <c:formatCode>General</c:formatCode>
                <c:ptCount val="8"/>
                <c:pt idx="0">
                  <c:v>60.1</c:v>
                </c:pt>
                <c:pt idx="1">
                  <c:v>39.200000000000003</c:v>
                </c:pt>
                <c:pt idx="2">
                  <c:v>37.5</c:v>
                </c:pt>
                <c:pt idx="3">
                  <c:v>25.5</c:v>
                </c:pt>
                <c:pt idx="4">
                  <c:v>21.8</c:v>
                </c:pt>
                <c:pt idx="5">
                  <c:v>17.8</c:v>
                </c:pt>
                <c:pt idx="6">
                  <c:v>14.2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75-44D8-8692-D8D257117D6E}"/>
            </c:ext>
          </c:extLst>
        </c:ser>
        <c:ser>
          <c:idx val="3"/>
          <c:order val="3"/>
          <c:tx>
            <c:strRef>
              <c:f>'S. 13 unten Zielregionen'!$A$9</c:f>
              <c:strCache>
                <c:ptCount val="1"/>
                <c:pt idx="0">
                  <c:v>Frühjahr 2019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chemeClr val="bg1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'S. 13 unten Zielregionen'!$B$5:$I$5</c:f>
              <c:strCache>
                <c:ptCount val="8"/>
                <c:pt idx="0">
                  <c:v>West-
europa</c:v>
                </c:pt>
                <c:pt idx="1">
                  <c:v>Mittel-/
Osteuropa</c:v>
                </c:pt>
                <c:pt idx="2">
                  <c:v>USA/
Kanada</c:v>
                </c:pt>
                <c:pt idx="3">
                  <c:v>China</c:v>
                </c:pt>
                <c:pt idx="4">
                  <c:v>Übriges
Asien</c:v>
                </c:pt>
                <c:pt idx="5">
                  <c:v>Russische 
Förderation</c:v>
                </c:pt>
                <c:pt idx="6">
                  <c:v>Mittel-/Süd-
amerika</c:v>
                </c:pt>
                <c:pt idx="7">
                  <c:v>Japan</c:v>
                </c:pt>
              </c:strCache>
            </c:strRef>
          </c:cat>
          <c:val>
            <c:numRef>
              <c:f>'S. 13 unten Zielregionen'!$B$9:$I$9</c:f>
              <c:numCache>
                <c:formatCode>General</c:formatCode>
                <c:ptCount val="8"/>
                <c:pt idx="0">
                  <c:v>57.5</c:v>
                </c:pt>
                <c:pt idx="1">
                  <c:v>37.4</c:v>
                </c:pt>
                <c:pt idx="2">
                  <c:v>30.8</c:v>
                </c:pt>
                <c:pt idx="3">
                  <c:v>25.2</c:v>
                </c:pt>
                <c:pt idx="4">
                  <c:v>19.899999999999999</c:v>
                </c:pt>
                <c:pt idx="5">
                  <c:v>15.1</c:v>
                </c:pt>
                <c:pt idx="6">
                  <c:v>11.9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7-4ECE-8FCE-CE0C37DF340A}"/>
            </c:ext>
          </c:extLst>
        </c:ser>
        <c:ser>
          <c:idx val="4"/>
          <c:order val="4"/>
          <c:tx>
            <c:strRef>
              <c:f>'S. 13 unten Zielregionen'!$A$10</c:f>
              <c:strCache>
                <c:ptCount val="1"/>
                <c:pt idx="0">
                  <c:v>Frühajhr 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'S. 13 unten Zielregionen'!$B$5:$I$5</c:f>
              <c:strCache>
                <c:ptCount val="8"/>
                <c:pt idx="0">
                  <c:v>West-
europa</c:v>
                </c:pt>
                <c:pt idx="1">
                  <c:v>Mittel-/
Osteuropa</c:v>
                </c:pt>
                <c:pt idx="2">
                  <c:v>USA/
Kanada</c:v>
                </c:pt>
                <c:pt idx="3">
                  <c:v>China</c:v>
                </c:pt>
                <c:pt idx="4">
                  <c:v>Übriges
Asien</c:v>
                </c:pt>
                <c:pt idx="5">
                  <c:v>Russische 
Förderation</c:v>
                </c:pt>
                <c:pt idx="6">
                  <c:v>Mittel-/Süd-
amerika</c:v>
                </c:pt>
                <c:pt idx="7">
                  <c:v>Japan</c:v>
                </c:pt>
              </c:strCache>
            </c:strRef>
          </c:cat>
          <c:val>
            <c:numRef>
              <c:f>'S. 13 unten Zielregionen'!$B$10:$I$10</c:f>
              <c:numCache>
                <c:formatCode>General</c:formatCode>
                <c:ptCount val="8"/>
                <c:pt idx="0">
                  <c:v>56.9</c:v>
                </c:pt>
                <c:pt idx="1">
                  <c:v>34.5</c:v>
                </c:pt>
                <c:pt idx="2">
                  <c:v>32</c:v>
                </c:pt>
                <c:pt idx="3">
                  <c:v>24</c:v>
                </c:pt>
                <c:pt idx="4">
                  <c:v>19.100000000000001</c:v>
                </c:pt>
                <c:pt idx="5">
                  <c:v>13.8</c:v>
                </c:pt>
                <c:pt idx="6">
                  <c:v>12.3</c:v>
                </c:pt>
                <c:pt idx="7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5-405E-8F80-CE5C15E68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-7"/>
        <c:axId val="749531136"/>
        <c:axId val="749532672"/>
      </c:barChart>
      <c:catAx>
        <c:axId val="7495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Frutiger 45 Light"/>
                <a:ea typeface="Frutiger 45 Light"/>
                <a:cs typeface="Frutiger 45 Light"/>
              </a:defRPr>
            </a:pPr>
            <a:endParaRPr lang="de-DE"/>
          </a:p>
        </c:txPr>
        <c:crossAx val="74953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9532672"/>
        <c:scaling>
          <c:orientation val="minMax"/>
          <c:max val="70"/>
          <c:min val="0"/>
        </c:scaling>
        <c:delete val="0"/>
        <c:axPos val="l"/>
        <c:numFmt formatCode="#,##0_ ;\-#,##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45 Light"/>
                <a:ea typeface="Frutiger 45 Light"/>
                <a:cs typeface="Frutiger 45 Light"/>
              </a:defRPr>
            </a:pPr>
            <a:endParaRPr lang="de-DE"/>
          </a:p>
        </c:txPr>
        <c:crossAx val="7495311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37287161012477"/>
          <c:y val="3.0862532808398947E-2"/>
          <c:w val="0.12469170861838992"/>
          <c:h val="0.3248540026246719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834319526627219E-2"/>
          <c:y val="2.5806451612903226E-2"/>
          <c:w val="0.9674556213017752"/>
          <c:h val="0.97419354838709682"/>
        </c:manualLayout>
      </c:layout>
      <c:barChart>
        <c:barDir val="col"/>
        <c:grouping val="clustered"/>
        <c:varyColors val="0"/>
        <c:ser>
          <c:idx val="0"/>
          <c:order val="0"/>
          <c:tx>
            <c:v>VR Mittelstandsumfrage (links)</c:v>
          </c:tx>
          <c:spPr>
            <a:ln w="3175">
              <a:solidFill>
                <a:schemeClr val="accent1"/>
              </a:solidFill>
              <a:prstDash val="solid"/>
            </a:ln>
            <a:effectLst/>
          </c:spPr>
          <c:invertIfNegative val="0"/>
          <c:dPt>
            <c:idx val="183"/>
            <c:invertIfNegative val="0"/>
            <c:bubble3D val="0"/>
            <c:spPr>
              <a:solidFill>
                <a:schemeClr val="accent3"/>
              </a:solidFill>
              <a:ln w="3175">
                <a:solidFill>
                  <a:schemeClr val="accent3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F9-41D0-B255-965FE5E92E00}"/>
              </c:ext>
            </c:extLst>
          </c:dPt>
          <c:cat>
            <c:numRef>
              <c:f>'Seite 6r'!$A$113:$A$297</c:f>
              <c:numCache>
                <c:formatCode>m/d/yyyy</c:formatCode>
                <c:ptCount val="18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</c:numCache>
            </c:numRef>
          </c:cat>
          <c:val>
            <c:numRef>
              <c:f>'Seite 6r'!$B$113:$B$297</c:f>
              <c:numCache>
                <c:formatCode>General</c:formatCode>
                <c:ptCount val="185"/>
                <c:pt idx="2">
                  <c:v>31.300000000000004</c:v>
                </c:pt>
                <c:pt idx="3">
                  <c:v>31.300000000000004</c:v>
                </c:pt>
                <c:pt idx="8">
                  <c:v>31.799999999999997</c:v>
                </c:pt>
                <c:pt idx="9">
                  <c:v>31.799999999999997</c:v>
                </c:pt>
                <c:pt idx="14">
                  <c:v>47.800000000000004</c:v>
                </c:pt>
                <c:pt idx="15">
                  <c:v>47.800000000000004</c:v>
                </c:pt>
                <c:pt idx="20">
                  <c:v>62.199999999999996</c:v>
                </c:pt>
                <c:pt idx="21">
                  <c:v>62.199999999999996</c:v>
                </c:pt>
                <c:pt idx="26">
                  <c:v>68.900000000000006</c:v>
                </c:pt>
                <c:pt idx="27">
                  <c:v>68.900000000000006</c:v>
                </c:pt>
                <c:pt idx="32">
                  <c:v>69.3</c:v>
                </c:pt>
                <c:pt idx="33">
                  <c:v>69.3</c:v>
                </c:pt>
                <c:pt idx="38">
                  <c:v>69.7</c:v>
                </c:pt>
                <c:pt idx="39">
                  <c:v>69.7</c:v>
                </c:pt>
                <c:pt idx="44">
                  <c:v>52.7</c:v>
                </c:pt>
                <c:pt idx="45">
                  <c:v>52.7</c:v>
                </c:pt>
                <c:pt idx="50">
                  <c:v>5.7000000000000028</c:v>
                </c:pt>
                <c:pt idx="51">
                  <c:v>5.7000000000000028</c:v>
                </c:pt>
                <c:pt idx="56">
                  <c:v>14.000000000000007</c:v>
                </c:pt>
                <c:pt idx="57">
                  <c:v>14.000000000000007</c:v>
                </c:pt>
                <c:pt idx="62">
                  <c:v>32.1</c:v>
                </c:pt>
                <c:pt idx="63">
                  <c:v>32.1</c:v>
                </c:pt>
                <c:pt idx="68">
                  <c:v>61.2</c:v>
                </c:pt>
                <c:pt idx="69">
                  <c:v>61.2</c:v>
                </c:pt>
                <c:pt idx="74">
                  <c:v>73</c:v>
                </c:pt>
                <c:pt idx="75">
                  <c:v>73</c:v>
                </c:pt>
                <c:pt idx="80">
                  <c:v>72.8</c:v>
                </c:pt>
                <c:pt idx="81">
                  <c:v>72.8</c:v>
                </c:pt>
                <c:pt idx="86">
                  <c:v>73.5</c:v>
                </c:pt>
                <c:pt idx="87">
                  <c:v>73.5</c:v>
                </c:pt>
                <c:pt idx="92">
                  <c:v>60</c:v>
                </c:pt>
                <c:pt idx="93">
                  <c:v>60</c:v>
                </c:pt>
                <c:pt idx="98">
                  <c:v>64.5</c:v>
                </c:pt>
                <c:pt idx="99">
                  <c:v>64.5</c:v>
                </c:pt>
                <c:pt idx="104">
                  <c:v>66.599999999999994</c:v>
                </c:pt>
                <c:pt idx="105">
                  <c:v>66.599999999999994</c:v>
                </c:pt>
                <c:pt idx="110">
                  <c:v>76</c:v>
                </c:pt>
                <c:pt idx="111">
                  <c:v>76</c:v>
                </c:pt>
                <c:pt idx="116">
                  <c:v>68.400000000000006</c:v>
                </c:pt>
                <c:pt idx="117">
                  <c:v>68.400000000000006</c:v>
                </c:pt>
                <c:pt idx="122">
                  <c:v>71.8</c:v>
                </c:pt>
                <c:pt idx="123">
                  <c:v>71.8</c:v>
                </c:pt>
                <c:pt idx="128">
                  <c:v>68.3</c:v>
                </c:pt>
                <c:pt idx="129">
                  <c:v>68.3</c:v>
                </c:pt>
                <c:pt idx="134">
                  <c:v>69</c:v>
                </c:pt>
                <c:pt idx="135">
                  <c:v>69</c:v>
                </c:pt>
                <c:pt idx="140">
                  <c:v>74</c:v>
                </c:pt>
                <c:pt idx="141">
                  <c:v>74</c:v>
                </c:pt>
                <c:pt idx="146">
                  <c:v>77.099999999999994</c:v>
                </c:pt>
                <c:pt idx="147">
                  <c:v>77.099999999999994</c:v>
                </c:pt>
                <c:pt idx="152">
                  <c:v>81</c:v>
                </c:pt>
                <c:pt idx="153">
                  <c:v>81</c:v>
                </c:pt>
                <c:pt idx="158">
                  <c:v>84.6</c:v>
                </c:pt>
                <c:pt idx="159">
                  <c:v>84.6</c:v>
                </c:pt>
                <c:pt idx="164">
                  <c:v>79.300000000000011</c:v>
                </c:pt>
                <c:pt idx="165">
                  <c:v>79.300000000000011</c:v>
                </c:pt>
                <c:pt idx="170">
                  <c:v>73.599999999999994</c:v>
                </c:pt>
                <c:pt idx="171">
                  <c:v>73.599999999999994</c:v>
                </c:pt>
                <c:pt idx="176">
                  <c:v>61.800000000000011</c:v>
                </c:pt>
                <c:pt idx="177">
                  <c:v>61.800000000000011</c:v>
                </c:pt>
                <c:pt idx="182">
                  <c:v>52.699999999999996</c:v>
                </c:pt>
                <c:pt idx="183">
                  <c:v>3.5999999999999979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9-41D0-B255-965FE5E92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293016600"/>
        <c:axId val="1293011024"/>
      </c:barChart>
      <c:lineChart>
        <c:grouping val="standard"/>
        <c:varyColors val="0"/>
        <c:ser>
          <c:idx val="1"/>
          <c:order val="1"/>
          <c:tx>
            <c:v>ifo Institut (rechts)</c:v>
          </c:tx>
          <c:spPr>
            <a:ln w="25400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numRef>
              <c:f>'Seite 6r'!$A$113:$A$297</c:f>
              <c:numCache>
                <c:formatCode>m/d/yyyy</c:formatCode>
                <c:ptCount val="18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</c:numCache>
            </c:numRef>
          </c:cat>
          <c:val>
            <c:numRef>
              <c:f>'Seite 6r'!$C$113:$C$297</c:f>
              <c:numCache>
                <c:formatCode>General</c:formatCode>
                <c:ptCount val="185"/>
                <c:pt idx="0">
                  <c:v>-1.2</c:v>
                </c:pt>
                <c:pt idx="1">
                  <c:v>0</c:v>
                </c:pt>
                <c:pt idx="2">
                  <c:v>-4.3</c:v>
                </c:pt>
                <c:pt idx="3">
                  <c:v>-3.3</c:v>
                </c:pt>
                <c:pt idx="4">
                  <c:v>-2.7</c:v>
                </c:pt>
                <c:pt idx="5">
                  <c:v>-4.7</c:v>
                </c:pt>
                <c:pt idx="6">
                  <c:v>-3.9</c:v>
                </c:pt>
                <c:pt idx="7">
                  <c:v>-2.1</c:v>
                </c:pt>
                <c:pt idx="8">
                  <c:v>1.3</c:v>
                </c:pt>
                <c:pt idx="9">
                  <c:v>2.4</c:v>
                </c:pt>
                <c:pt idx="10">
                  <c:v>5.9</c:v>
                </c:pt>
                <c:pt idx="11">
                  <c:v>5.5</c:v>
                </c:pt>
                <c:pt idx="12">
                  <c:v>8.8000000000000007</c:v>
                </c:pt>
                <c:pt idx="13">
                  <c:v>12.3</c:v>
                </c:pt>
                <c:pt idx="14">
                  <c:v>14.7</c:v>
                </c:pt>
                <c:pt idx="15">
                  <c:v>15.4</c:v>
                </c:pt>
                <c:pt idx="16">
                  <c:v>21.2</c:v>
                </c:pt>
                <c:pt idx="17">
                  <c:v>21.2</c:v>
                </c:pt>
                <c:pt idx="18">
                  <c:v>21.2</c:v>
                </c:pt>
                <c:pt idx="19">
                  <c:v>20.9</c:v>
                </c:pt>
                <c:pt idx="20">
                  <c:v>23.3</c:v>
                </c:pt>
                <c:pt idx="21">
                  <c:v>25.1</c:v>
                </c:pt>
                <c:pt idx="22">
                  <c:v>27.2</c:v>
                </c:pt>
                <c:pt idx="23">
                  <c:v>30.5</c:v>
                </c:pt>
                <c:pt idx="24">
                  <c:v>27.1</c:v>
                </c:pt>
                <c:pt idx="25">
                  <c:v>24.1</c:v>
                </c:pt>
                <c:pt idx="26">
                  <c:v>26.7</c:v>
                </c:pt>
                <c:pt idx="27">
                  <c:v>30.1</c:v>
                </c:pt>
                <c:pt idx="28">
                  <c:v>29.6</c:v>
                </c:pt>
                <c:pt idx="29">
                  <c:v>25.8</c:v>
                </c:pt>
                <c:pt idx="30">
                  <c:v>26.2</c:v>
                </c:pt>
                <c:pt idx="31">
                  <c:v>25.2</c:v>
                </c:pt>
                <c:pt idx="32">
                  <c:v>25.3</c:v>
                </c:pt>
                <c:pt idx="33">
                  <c:v>25.7</c:v>
                </c:pt>
                <c:pt idx="34">
                  <c:v>23.6</c:v>
                </c:pt>
                <c:pt idx="35">
                  <c:v>21.5</c:v>
                </c:pt>
                <c:pt idx="36">
                  <c:v>22.4</c:v>
                </c:pt>
                <c:pt idx="37">
                  <c:v>24.1</c:v>
                </c:pt>
                <c:pt idx="38">
                  <c:v>25</c:v>
                </c:pt>
                <c:pt idx="39">
                  <c:v>24</c:v>
                </c:pt>
                <c:pt idx="40">
                  <c:v>24.6</c:v>
                </c:pt>
                <c:pt idx="41">
                  <c:v>20.3</c:v>
                </c:pt>
                <c:pt idx="42">
                  <c:v>13.8</c:v>
                </c:pt>
                <c:pt idx="43">
                  <c:v>12.6</c:v>
                </c:pt>
                <c:pt idx="44">
                  <c:v>9.6</c:v>
                </c:pt>
                <c:pt idx="45">
                  <c:v>6.4</c:v>
                </c:pt>
                <c:pt idx="46">
                  <c:v>-2.4</c:v>
                </c:pt>
                <c:pt idx="47">
                  <c:v>-12.7</c:v>
                </c:pt>
                <c:pt idx="48">
                  <c:v>-13.9</c:v>
                </c:pt>
                <c:pt idx="49">
                  <c:v>-19</c:v>
                </c:pt>
                <c:pt idx="50">
                  <c:v>-23.3</c:v>
                </c:pt>
                <c:pt idx="51">
                  <c:v>-20.9</c:v>
                </c:pt>
                <c:pt idx="52">
                  <c:v>-23.1</c:v>
                </c:pt>
                <c:pt idx="53">
                  <c:v>-22.5</c:v>
                </c:pt>
                <c:pt idx="54">
                  <c:v>-21.8</c:v>
                </c:pt>
                <c:pt idx="55">
                  <c:v>-17.399999999999999</c:v>
                </c:pt>
                <c:pt idx="56">
                  <c:v>-16.5</c:v>
                </c:pt>
                <c:pt idx="57">
                  <c:v>-14.6</c:v>
                </c:pt>
                <c:pt idx="58">
                  <c:v>-11.5</c:v>
                </c:pt>
                <c:pt idx="59">
                  <c:v>-9.3000000000000007</c:v>
                </c:pt>
                <c:pt idx="60">
                  <c:v>-9.5</c:v>
                </c:pt>
                <c:pt idx="61">
                  <c:v>-9.4</c:v>
                </c:pt>
                <c:pt idx="62">
                  <c:v>-5.3</c:v>
                </c:pt>
                <c:pt idx="63">
                  <c:v>5.4</c:v>
                </c:pt>
                <c:pt idx="64">
                  <c:v>6.9</c:v>
                </c:pt>
                <c:pt idx="65">
                  <c:v>9.5</c:v>
                </c:pt>
                <c:pt idx="66">
                  <c:v>16.600000000000001</c:v>
                </c:pt>
                <c:pt idx="67">
                  <c:v>18.2</c:v>
                </c:pt>
                <c:pt idx="68">
                  <c:v>21.8</c:v>
                </c:pt>
                <c:pt idx="69">
                  <c:v>25.4</c:v>
                </c:pt>
                <c:pt idx="70">
                  <c:v>29.2</c:v>
                </c:pt>
                <c:pt idx="71">
                  <c:v>28.5</c:v>
                </c:pt>
                <c:pt idx="72">
                  <c:v>26.8</c:v>
                </c:pt>
                <c:pt idx="73">
                  <c:v>31</c:v>
                </c:pt>
                <c:pt idx="74">
                  <c:v>31.4</c:v>
                </c:pt>
                <c:pt idx="75">
                  <c:v>34.700000000000003</c:v>
                </c:pt>
                <c:pt idx="76">
                  <c:v>35.6</c:v>
                </c:pt>
                <c:pt idx="77">
                  <c:v>33.5</c:v>
                </c:pt>
                <c:pt idx="78">
                  <c:v>34.9</c:v>
                </c:pt>
                <c:pt idx="79">
                  <c:v>31.9</c:v>
                </c:pt>
                <c:pt idx="80">
                  <c:v>28.3</c:v>
                </c:pt>
                <c:pt idx="81">
                  <c:v>28.4</c:v>
                </c:pt>
                <c:pt idx="82">
                  <c:v>27.9</c:v>
                </c:pt>
                <c:pt idx="83">
                  <c:v>28.5</c:v>
                </c:pt>
                <c:pt idx="84">
                  <c:v>26.8</c:v>
                </c:pt>
                <c:pt idx="85">
                  <c:v>28.3</c:v>
                </c:pt>
                <c:pt idx="86">
                  <c:v>28</c:v>
                </c:pt>
                <c:pt idx="87">
                  <c:v>31.1</c:v>
                </c:pt>
                <c:pt idx="88">
                  <c:v>29.6</c:v>
                </c:pt>
                <c:pt idx="89">
                  <c:v>24.8</c:v>
                </c:pt>
                <c:pt idx="90">
                  <c:v>21.2</c:v>
                </c:pt>
                <c:pt idx="91">
                  <c:v>21.2</c:v>
                </c:pt>
                <c:pt idx="92">
                  <c:v>18.3</c:v>
                </c:pt>
                <c:pt idx="93">
                  <c:v>17.7</c:v>
                </c:pt>
                <c:pt idx="94">
                  <c:v>16.600000000000001</c:v>
                </c:pt>
                <c:pt idx="95">
                  <c:v>17.5</c:v>
                </c:pt>
                <c:pt idx="96">
                  <c:v>18.399999999999999</c:v>
                </c:pt>
                <c:pt idx="97">
                  <c:v>17.100000000000001</c:v>
                </c:pt>
                <c:pt idx="98">
                  <c:v>19.7</c:v>
                </c:pt>
                <c:pt idx="99">
                  <c:v>13.4</c:v>
                </c:pt>
                <c:pt idx="100">
                  <c:v>18.3</c:v>
                </c:pt>
                <c:pt idx="101">
                  <c:v>17.3</c:v>
                </c:pt>
                <c:pt idx="102">
                  <c:v>20.399999999999999</c:v>
                </c:pt>
                <c:pt idx="103">
                  <c:v>21.6</c:v>
                </c:pt>
                <c:pt idx="104">
                  <c:v>20.9</c:v>
                </c:pt>
                <c:pt idx="105">
                  <c:v>22.1</c:v>
                </c:pt>
                <c:pt idx="106">
                  <c:v>22.6</c:v>
                </c:pt>
                <c:pt idx="107">
                  <c:v>24.1</c:v>
                </c:pt>
                <c:pt idx="108">
                  <c:v>25.8</c:v>
                </c:pt>
                <c:pt idx="109">
                  <c:v>27.3</c:v>
                </c:pt>
                <c:pt idx="110">
                  <c:v>29.4</c:v>
                </c:pt>
                <c:pt idx="111">
                  <c:v>32</c:v>
                </c:pt>
                <c:pt idx="112">
                  <c:v>27.9</c:v>
                </c:pt>
                <c:pt idx="113">
                  <c:v>26.8</c:v>
                </c:pt>
                <c:pt idx="114">
                  <c:v>25.9</c:v>
                </c:pt>
                <c:pt idx="115">
                  <c:v>25.6</c:v>
                </c:pt>
                <c:pt idx="116">
                  <c:v>23.6</c:v>
                </c:pt>
                <c:pt idx="117">
                  <c:v>20.399999999999999</c:v>
                </c:pt>
                <c:pt idx="118">
                  <c:v>18.600000000000001</c:v>
                </c:pt>
                <c:pt idx="119">
                  <c:v>23.3</c:v>
                </c:pt>
                <c:pt idx="120">
                  <c:v>24.1</c:v>
                </c:pt>
                <c:pt idx="121">
                  <c:v>23</c:v>
                </c:pt>
                <c:pt idx="122">
                  <c:v>24.7</c:v>
                </c:pt>
                <c:pt idx="123">
                  <c:v>29.1</c:v>
                </c:pt>
                <c:pt idx="124">
                  <c:v>29.9</c:v>
                </c:pt>
                <c:pt idx="125">
                  <c:v>28.1</c:v>
                </c:pt>
                <c:pt idx="126">
                  <c:v>29.6</c:v>
                </c:pt>
                <c:pt idx="127">
                  <c:v>31.6</c:v>
                </c:pt>
                <c:pt idx="128">
                  <c:v>29.5</c:v>
                </c:pt>
                <c:pt idx="129">
                  <c:v>28.4</c:v>
                </c:pt>
                <c:pt idx="130">
                  <c:v>28.5</c:v>
                </c:pt>
                <c:pt idx="131">
                  <c:v>28.7</c:v>
                </c:pt>
                <c:pt idx="132">
                  <c:v>27.5</c:v>
                </c:pt>
                <c:pt idx="133">
                  <c:v>26.6</c:v>
                </c:pt>
                <c:pt idx="134">
                  <c:v>27</c:v>
                </c:pt>
                <c:pt idx="135">
                  <c:v>28.7</c:v>
                </c:pt>
                <c:pt idx="136">
                  <c:v>29.3</c:v>
                </c:pt>
                <c:pt idx="137">
                  <c:v>30.3</c:v>
                </c:pt>
                <c:pt idx="138">
                  <c:v>29.1</c:v>
                </c:pt>
                <c:pt idx="139">
                  <c:v>27.9</c:v>
                </c:pt>
                <c:pt idx="140">
                  <c:v>29.3</c:v>
                </c:pt>
                <c:pt idx="141">
                  <c:v>29.4</c:v>
                </c:pt>
                <c:pt idx="142">
                  <c:v>31.9</c:v>
                </c:pt>
                <c:pt idx="143">
                  <c:v>31.5</c:v>
                </c:pt>
                <c:pt idx="144">
                  <c:v>31.8</c:v>
                </c:pt>
                <c:pt idx="145">
                  <c:v>33.299999999999997</c:v>
                </c:pt>
                <c:pt idx="146">
                  <c:v>35.700000000000003</c:v>
                </c:pt>
                <c:pt idx="147">
                  <c:v>40.4</c:v>
                </c:pt>
                <c:pt idx="148">
                  <c:v>38.200000000000003</c:v>
                </c:pt>
                <c:pt idx="149">
                  <c:v>39.200000000000003</c:v>
                </c:pt>
                <c:pt idx="150">
                  <c:v>43.2</c:v>
                </c:pt>
                <c:pt idx="151">
                  <c:v>40.9</c:v>
                </c:pt>
                <c:pt idx="152">
                  <c:v>41.3</c:v>
                </c:pt>
                <c:pt idx="153">
                  <c:v>43.1</c:v>
                </c:pt>
                <c:pt idx="154">
                  <c:v>42.2</c:v>
                </c:pt>
                <c:pt idx="155">
                  <c:v>43.5</c:v>
                </c:pt>
                <c:pt idx="156">
                  <c:v>46.1</c:v>
                </c:pt>
                <c:pt idx="157">
                  <c:v>46.1</c:v>
                </c:pt>
                <c:pt idx="158">
                  <c:v>43.7</c:v>
                </c:pt>
                <c:pt idx="159">
                  <c:v>43.7</c:v>
                </c:pt>
                <c:pt idx="160">
                  <c:v>44.9</c:v>
                </c:pt>
                <c:pt idx="161">
                  <c:v>41.3</c:v>
                </c:pt>
                <c:pt idx="162">
                  <c:v>41.8</c:v>
                </c:pt>
                <c:pt idx="163">
                  <c:v>44.2</c:v>
                </c:pt>
                <c:pt idx="164">
                  <c:v>44.3</c:v>
                </c:pt>
                <c:pt idx="165">
                  <c:v>41.7</c:v>
                </c:pt>
                <c:pt idx="166">
                  <c:v>41.6</c:v>
                </c:pt>
                <c:pt idx="167">
                  <c:v>39.5</c:v>
                </c:pt>
                <c:pt idx="168">
                  <c:v>37.4</c:v>
                </c:pt>
                <c:pt idx="169">
                  <c:v>36.1</c:v>
                </c:pt>
                <c:pt idx="170">
                  <c:v>37.4</c:v>
                </c:pt>
                <c:pt idx="171">
                  <c:v>38</c:v>
                </c:pt>
                <c:pt idx="172">
                  <c:v>32.9</c:v>
                </c:pt>
                <c:pt idx="173">
                  <c:v>31.2</c:v>
                </c:pt>
                <c:pt idx="174">
                  <c:v>27.5</c:v>
                </c:pt>
                <c:pt idx="175">
                  <c:v>22.6</c:v>
                </c:pt>
                <c:pt idx="176">
                  <c:v>24.9</c:v>
                </c:pt>
                <c:pt idx="177">
                  <c:v>23.1</c:v>
                </c:pt>
                <c:pt idx="178">
                  <c:v>23.6</c:v>
                </c:pt>
                <c:pt idx="179">
                  <c:v>25.1</c:v>
                </c:pt>
                <c:pt idx="180">
                  <c:v>25.8</c:v>
                </c:pt>
                <c:pt idx="181">
                  <c:v>25.3</c:v>
                </c:pt>
                <c:pt idx="182">
                  <c:v>11.7</c:v>
                </c:pt>
                <c:pt idx="183">
                  <c:v>-18.899999999999999</c:v>
                </c:pt>
                <c:pt idx="184">
                  <c:v>-20.100000000000001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F9-41D0-B255-965FE5E92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655480"/>
        <c:axId val="1256583784"/>
      </c:lineChart>
      <c:dateAx>
        <c:axId val="12930166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25400">
            <a:noFill/>
          </a:ln>
        </c:spPr>
        <c:txPr>
          <a:bodyPr rot="0" vert="horz"/>
          <a:lstStyle/>
          <a:p>
            <a:pPr>
              <a:defRPr b="0"/>
            </a:pPr>
            <a:endParaRPr lang="de-DE"/>
          </a:p>
        </c:txPr>
        <c:crossAx val="1293011024"/>
        <c:crosses val="autoZero"/>
        <c:auto val="1"/>
        <c:lblOffset val="100"/>
        <c:baseTimeUnit val="months"/>
        <c:majorUnit val="12"/>
        <c:majorTimeUnit val="months"/>
      </c:dateAx>
      <c:valAx>
        <c:axId val="12930110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b="0"/>
            </a:pPr>
            <a:endParaRPr lang="de-DE"/>
          </a:p>
        </c:txPr>
        <c:crossAx val="1293016600"/>
        <c:crosses val="autoZero"/>
        <c:crossBetween val="between"/>
        <c:majorUnit val="25"/>
      </c:valAx>
      <c:valAx>
        <c:axId val="1256583784"/>
        <c:scaling>
          <c:orientation val="minMax"/>
          <c:max val="75"/>
          <c:min val="-25"/>
        </c:scaling>
        <c:delete val="0"/>
        <c:axPos val="r"/>
        <c:numFmt formatCode="#,##0_ ;[Red]\-#,##0\ " sourceLinked="0"/>
        <c:majorTickMark val="out"/>
        <c:minorTickMark val="none"/>
        <c:tickLblPos val="nextTo"/>
        <c:spPr>
          <a:ln>
            <a:noFill/>
          </a:ln>
        </c:spPr>
        <c:crossAx val="1303655480"/>
        <c:crosses val="max"/>
        <c:crossBetween val="between"/>
        <c:majorUnit val="25"/>
      </c:valAx>
      <c:dateAx>
        <c:axId val="1303655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56583784"/>
        <c:crosses val="autoZero"/>
        <c:auto val="1"/>
        <c:lblOffset val="100"/>
        <c:baseTimeUnit val="months"/>
      </c:date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r"/>
      <c:layout>
        <c:manualLayout>
          <c:xMode val="edge"/>
          <c:yMode val="edge"/>
          <c:x val="6.4969948283091786E-2"/>
          <c:y val="8.1641351282702557E-2"/>
          <c:w val="0.79568670088213356"/>
          <c:h val="7.542697485394971E-2"/>
        </c:manualLayout>
      </c:layout>
      <c:overlay val="0"/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3886058360352"/>
          <c:y val="0.10821417322834646"/>
          <c:w val="0.70963100200710205"/>
          <c:h val="0.77625354330708662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'S. 14 EU Zielregion'!$F$11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  <a:ln w="3175">
              <a:solidFill>
                <a:schemeClr val="bg2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C08-47A7-B34D-6EB1304B6A09}"/>
              </c:ext>
            </c:extLst>
          </c:dPt>
          <c:val>
            <c:numRef>
              <c:f>'S. 14 EU Zielregion'!$F$12:$F$19</c:f>
              <c:numCache>
                <c:formatCode>General</c:formatCode>
                <c:ptCount val="8"/>
                <c:pt idx="0">
                  <c:v>2</c:v>
                </c:pt>
                <c:pt idx="1">
                  <c:v>10.199999999999999</c:v>
                </c:pt>
                <c:pt idx="2">
                  <c:v>8.8000000000000007</c:v>
                </c:pt>
                <c:pt idx="3">
                  <c:v>11.8</c:v>
                </c:pt>
                <c:pt idx="4">
                  <c:v>10.3</c:v>
                </c:pt>
                <c:pt idx="5">
                  <c:v>30.8</c:v>
                </c:pt>
                <c:pt idx="6">
                  <c:v>43</c:v>
                </c:pt>
                <c:pt idx="7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63-4ECE-8EE8-2B278F1DAC27}"/>
            </c:ext>
          </c:extLst>
        </c:ser>
        <c:ser>
          <c:idx val="3"/>
          <c:order val="1"/>
          <c:tx>
            <c:strRef>
              <c:f>'S. 14 EU Zielregion'!$E$11</c:f>
              <c:strCache>
                <c:ptCount val="1"/>
                <c:pt idx="0">
                  <c:v>China</c:v>
                </c:pt>
              </c:strCache>
            </c:strRef>
          </c:tx>
          <c:spPr>
            <a:ln w="3175">
              <a:solidFill>
                <a:schemeClr val="bg2"/>
              </a:solidFill>
            </a:ln>
          </c:spPr>
          <c:invertIfNegative val="0"/>
          <c:val>
            <c:numRef>
              <c:f>'S. 14 EU Zielregion'!$E$12:$E$19</c:f>
              <c:numCache>
                <c:formatCode>General</c:formatCode>
                <c:ptCount val="8"/>
                <c:pt idx="0">
                  <c:v>2</c:v>
                </c:pt>
                <c:pt idx="1">
                  <c:v>12.3</c:v>
                </c:pt>
                <c:pt idx="2">
                  <c:v>15.7</c:v>
                </c:pt>
                <c:pt idx="3">
                  <c:v>25.9</c:v>
                </c:pt>
                <c:pt idx="4">
                  <c:v>19.600000000000001</c:v>
                </c:pt>
                <c:pt idx="5">
                  <c:v>31.6</c:v>
                </c:pt>
                <c:pt idx="6">
                  <c:v>41.8</c:v>
                </c:pt>
                <c:pt idx="7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63-4ECE-8EE8-2B278F1DAC27}"/>
            </c:ext>
          </c:extLst>
        </c:ser>
        <c:ser>
          <c:idx val="2"/>
          <c:order val="2"/>
          <c:tx>
            <c:strRef>
              <c:f>'S. 14 EU Zielregion'!$D$11</c:f>
              <c:strCache>
                <c:ptCount val="1"/>
                <c:pt idx="0">
                  <c:v>Mittel-/Osteuropa</c:v>
                </c:pt>
              </c:strCache>
            </c:strRef>
          </c:tx>
          <c:spPr>
            <a:solidFill>
              <a:srgbClr val="DFDEDD"/>
            </a:solidFill>
            <a:ln w="3175">
              <a:solidFill>
                <a:schemeClr val="bg2"/>
              </a:solidFill>
            </a:ln>
          </c:spPr>
          <c:invertIfNegative val="0"/>
          <c:val>
            <c:numRef>
              <c:f>'S. 14 EU Zielregion'!$D$12:$D$19</c:f>
              <c:numCache>
                <c:formatCode>General</c:formatCode>
                <c:ptCount val="8"/>
                <c:pt idx="0">
                  <c:v>6.8</c:v>
                </c:pt>
                <c:pt idx="1">
                  <c:v>23.4</c:v>
                </c:pt>
                <c:pt idx="2">
                  <c:v>28.4</c:v>
                </c:pt>
                <c:pt idx="3">
                  <c:v>28.9</c:v>
                </c:pt>
                <c:pt idx="4">
                  <c:v>36.4</c:v>
                </c:pt>
                <c:pt idx="5">
                  <c:v>46.2</c:v>
                </c:pt>
                <c:pt idx="6">
                  <c:v>52.3</c:v>
                </c:pt>
                <c:pt idx="7">
                  <c:v>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63-4ECE-8EE8-2B278F1DAC27}"/>
            </c:ext>
          </c:extLst>
        </c:ser>
        <c:ser>
          <c:idx val="1"/>
          <c:order val="3"/>
          <c:tx>
            <c:strRef>
              <c:f>'S. 14 EU Zielregion'!$C$11</c:f>
              <c:strCache>
                <c:ptCount val="1"/>
                <c:pt idx="0">
                  <c:v>Euro-Raum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14 EU Zielregion'!$A$12:$A$19</c:f>
              <c:strCache>
                <c:ptCount val="8"/>
                <c:pt idx="0">
                  <c:v>Bau</c:v>
                </c:pt>
                <c:pt idx="1">
                  <c:v>Dienstleistungen</c:v>
                </c:pt>
                <c:pt idx="2">
                  <c:v>Agrar</c:v>
                </c:pt>
                <c:pt idx="3">
                  <c:v>Handel</c:v>
                </c:pt>
                <c:pt idx="4">
                  <c:v>Ernährung</c:v>
                </c:pt>
                <c:pt idx="5">
                  <c:v>Elektro</c:v>
                </c:pt>
                <c:pt idx="6">
                  <c:v>Metall/Kfz/Mbau</c:v>
                </c:pt>
                <c:pt idx="7">
                  <c:v>Chemie</c:v>
                </c:pt>
              </c:strCache>
            </c:strRef>
          </c:cat>
          <c:val>
            <c:numRef>
              <c:f>'S. 14 EU Zielregion'!$C$12:$C$19</c:f>
              <c:numCache>
                <c:formatCode>General</c:formatCode>
                <c:ptCount val="8"/>
                <c:pt idx="0">
                  <c:v>24.3</c:v>
                </c:pt>
                <c:pt idx="1">
                  <c:v>46.8</c:v>
                </c:pt>
                <c:pt idx="2">
                  <c:v>42.2</c:v>
                </c:pt>
                <c:pt idx="3">
                  <c:v>57.9</c:v>
                </c:pt>
                <c:pt idx="4">
                  <c:v>62.6</c:v>
                </c:pt>
                <c:pt idx="5">
                  <c:v>71.8</c:v>
                </c:pt>
                <c:pt idx="6">
                  <c:v>75.5</c:v>
                </c:pt>
                <c:pt idx="7">
                  <c:v>73.599999999999994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463-4ECE-8EE8-2B278F1DAC27}"/>
            </c:ext>
          </c:extLst>
        </c:ser>
        <c:ser>
          <c:idx val="0"/>
          <c:order val="4"/>
          <c:tx>
            <c:strRef>
              <c:f>'S. 14 EU Zielregion'!$B$11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082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14 EU Zielregion'!$A$12:$A$19</c:f>
              <c:strCache>
                <c:ptCount val="8"/>
                <c:pt idx="0">
                  <c:v>Bau</c:v>
                </c:pt>
                <c:pt idx="1">
                  <c:v>Dienstleistungen</c:v>
                </c:pt>
                <c:pt idx="2">
                  <c:v>Agrar</c:v>
                </c:pt>
                <c:pt idx="3">
                  <c:v>Handel</c:v>
                </c:pt>
                <c:pt idx="4">
                  <c:v>Ernährung</c:v>
                </c:pt>
                <c:pt idx="5">
                  <c:v>Elektro</c:v>
                </c:pt>
                <c:pt idx="6">
                  <c:v>Metall/Kfz/Mbau</c:v>
                </c:pt>
                <c:pt idx="7">
                  <c:v>Chemie</c:v>
                </c:pt>
              </c:strCache>
            </c:strRef>
          </c:cat>
          <c:val>
            <c:numRef>
              <c:f>'S. 14 EU Zielregion'!$B$12:$B$19</c:f>
              <c:numCache>
                <c:formatCode>General</c:formatCode>
                <c:ptCount val="8"/>
                <c:pt idx="0">
                  <c:v>27</c:v>
                </c:pt>
                <c:pt idx="1">
                  <c:v>50.5</c:v>
                </c:pt>
                <c:pt idx="2">
                  <c:v>58.8</c:v>
                </c:pt>
                <c:pt idx="3">
                  <c:v>64</c:v>
                </c:pt>
                <c:pt idx="4">
                  <c:v>65.400000000000006</c:v>
                </c:pt>
                <c:pt idx="5">
                  <c:v>79.5</c:v>
                </c:pt>
                <c:pt idx="6">
                  <c:v>81.099999999999994</c:v>
                </c:pt>
                <c:pt idx="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63-4ECE-8EE8-2B278F1DA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50969600"/>
        <c:axId val="750971136"/>
      </c:barChart>
      <c:catAx>
        <c:axId val="750969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750971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0971136"/>
        <c:scaling>
          <c:orientation val="minMax"/>
          <c:max val="85"/>
          <c:min val="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5096960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271483711594874"/>
          <c:y val="1.7212598425197711E-3"/>
          <c:w val="0.78633472286552419"/>
          <c:h val="9.16120734908136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09186351706038"/>
          <c:y val="0.1015475065616798"/>
          <c:w val="0.68083958622819207"/>
          <c:h val="0.79625354330708664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'S. 14 EU Zielregion'!$M$11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  <a:ln>
              <a:solidFill>
                <a:srgbClr val="FFFFFF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9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A6C-4CDF-B975-F95819B7A71D}"/>
              </c:ext>
            </c:extLst>
          </c:dPt>
          <c:cat>
            <c:strRef>
              <c:f>'S. 14 EU Zielregion'!$H$12:$H$18</c:f>
              <c:strCache>
                <c:ptCount val="7"/>
                <c:pt idx="0">
                  <c:v>Insgesamt</c:v>
                </c:pt>
                <c:pt idx="2">
                  <c:v>bis 20 Besch.</c:v>
                </c:pt>
                <c:pt idx="3">
                  <c:v>21 bis 50 Besch.</c:v>
                </c:pt>
                <c:pt idx="4">
                  <c:v>51 bis 100 Besch.</c:v>
                </c:pt>
                <c:pt idx="5">
                  <c:v>101 bis 200 Besch.</c:v>
                </c:pt>
                <c:pt idx="6">
                  <c:v>über 200 Besch.</c:v>
                </c:pt>
              </c:strCache>
            </c:strRef>
          </c:cat>
          <c:val>
            <c:numRef>
              <c:f>'S. 14 EU Zielregion'!$M$12:$M$18</c:f>
              <c:numCache>
                <c:formatCode>General</c:formatCode>
                <c:ptCount val="7"/>
                <c:pt idx="0">
                  <c:v>21</c:v>
                </c:pt>
                <c:pt idx="2">
                  <c:v>7.1</c:v>
                </c:pt>
                <c:pt idx="3">
                  <c:v>11.2</c:v>
                </c:pt>
                <c:pt idx="4">
                  <c:v>10.3</c:v>
                </c:pt>
                <c:pt idx="5">
                  <c:v>14.9</c:v>
                </c:pt>
                <c:pt idx="6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C-4CDF-B975-F95819B7A71D}"/>
            </c:ext>
          </c:extLst>
        </c:ser>
        <c:ser>
          <c:idx val="3"/>
          <c:order val="1"/>
          <c:tx>
            <c:strRef>
              <c:f>'S. 14 EU Zielregion'!$L$11</c:f>
              <c:strCache>
                <c:ptCount val="1"/>
                <c:pt idx="0">
                  <c:v>China</c:v>
                </c:pt>
              </c:strCache>
            </c:strRef>
          </c:tx>
          <c:spPr>
            <a:ln>
              <a:solidFill>
                <a:srgbClr val="FFFFFF"/>
              </a:solidFill>
            </a:ln>
          </c:spPr>
          <c:invertIfNegative val="0"/>
          <c:cat>
            <c:strRef>
              <c:f>'S. 14 EU Zielregion'!$H$12:$H$18</c:f>
              <c:strCache>
                <c:ptCount val="7"/>
                <c:pt idx="0">
                  <c:v>Insgesamt</c:v>
                </c:pt>
                <c:pt idx="2">
                  <c:v>bis 20 Besch.</c:v>
                </c:pt>
                <c:pt idx="3">
                  <c:v>21 bis 50 Besch.</c:v>
                </c:pt>
                <c:pt idx="4">
                  <c:v>51 bis 100 Besch.</c:v>
                </c:pt>
                <c:pt idx="5">
                  <c:v>101 bis 200 Besch.</c:v>
                </c:pt>
                <c:pt idx="6">
                  <c:v>über 200 Besch.</c:v>
                </c:pt>
              </c:strCache>
            </c:strRef>
          </c:cat>
          <c:val>
            <c:numRef>
              <c:f>'S. 14 EU Zielregion'!$L$12:$L$18</c:f>
              <c:numCache>
                <c:formatCode>General</c:formatCode>
                <c:ptCount val="7"/>
                <c:pt idx="0">
                  <c:v>24</c:v>
                </c:pt>
                <c:pt idx="2">
                  <c:v>14.3</c:v>
                </c:pt>
                <c:pt idx="3">
                  <c:v>16.100000000000001</c:v>
                </c:pt>
                <c:pt idx="4">
                  <c:v>22.6</c:v>
                </c:pt>
                <c:pt idx="5">
                  <c:v>31.6</c:v>
                </c:pt>
                <c:pt idx="6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C-4CDF-B975-F95819B7A71D}"/>
            </c:ext>
          </c:extLst>
        </c:ser>
        <c:ser>
          <c:idx val="2"/>
          <c:order val="2"/>
          <c:tx>
            <c:strRef>
              <c:f>'S. 14 EU Zielregion'!$K$11</c:f>
              <c:strCache>
                <c:ptCount val="1"/>
                <c:pt idx="0">
                  <c:v>Mittel-/Osteuropa</c:v>
                </c:pt>
              </c:strCache>
            </c:strRef>
          </c:tx>
          <c:spPr>
            <a:solidFill>
              <a:srgbClr val="DFDEDD"/>
            </a:solidFill>
            <a:ln>
              <a:solidFill>
                <a:srgbClr val="FFFFFF"/>
              </a:solidFill>
            </a:ln>
          </c:spPr>
          <c:invertIfNegative val="0"/>
          <c:cat>
            <c:strRef>
              <c:f>'S. 14 EU Zielregion'!$H$12:$H$18</c:f>
              <c:strCache>
                <c:ptCount val="7"/>
                <c:pt idx="0">
                  <c:v>Insgesamt</c:v>
                </c:pt>
                <c:pt idx="2">
                  <c:v>bis 20 Besch.</c:v>
                </c:pt>
                <c:pt idx="3">
                  <c:v>21 bis 50 Besch.</c:v>
                </c:pt>
                <c:pt idx="4">
                  <c:v>51 bis 100 Besch.</c:v>
                </c:pt>
                <c:pt idx="5">
                  <c:v>101 bis 200 Besch.</c:v>
                </c:pt>
                <c:pt idx="6">
                  <c:v>über 200 Besch.</c:v>
                </c:pt>
              </c:strCache>
            </c:strRef>
          </c:cat>
          <c:val>
            <c:numRef>
              <c:f>'S. 14 EU Zielregion'!$K$12:$K$18</c:f>
              <c:numCache>
                <c:formatCode>General</c:formatCode>
                <c:ptCount val="7"/>
                <c:pt idx="0">
                  <c:v>34.5</c:v>
                </c:pt>
                <c:pt idx="2">
                  <c:v>17.899999999999999</c:v>
                </c:pt>
                <c:pt idx="3">
                  <c:v>26.3</c:v>
                </c:pt>
                <c:pt idx="4">
                  <c:v>32</c:v>
                </c:pt>
                <c:pt idx="5">
                  <c:v>43</c:v>
                </c:pt>
                <c:pt idx="6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6C-4CDF-B975-F95819B7A71D}"/>
            </c:ext>
          </c:extLst>
        </c:ser>
        <c:ser>
          <c:idx val="1"/>
          <c:order val="3"/>
          <c:tx>
            <c:strRef>
              <c:f>'S. 14 EU Zielregion'!$J$11</c:f>
              <c:strCache>
                <c:ptCount val="1"/>
                <c:pt idx="0">
                  <c:v>Euro-Raum</c:v>
                </c:pt>
              </c:strCache>
            </c:strRef>
          </c:tx>
          <c:spPr>
            <a:solidFill>
              <a:srgbClr val="0E3C8A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14 EU Zielregion'!$H$12:$H$18</c:f>
              <c:strCache>
                <c:ptCount val="7"/>
                <c:pt idx="0">
                  <c:v>Insgesamt</c:v>
                </c:pt>
                <c:pt idx="2">
                  <c:v>bis 20 Besch.</c:v>
                </c:pt>
                <c:pt idx="3">
                  <c:v>21 bis 50 Besch.</c:v>
                </c:pt>
                <c:pt idx="4">
                  <c:v>51 bis 100 Besch.</c:v>
                </c:pt>
                <c:pt idx="5">
                  <c:v>101 bis 200 Besch.</c:v>
                </c:pt>
                <c:pt idx="6">
                  <c:v>über 200 Besch.</c:v>
                </c:pt>
              </c:strCache>
            </c:strRef>
          </c:cat>
          <c:val>
            <c:numRef>
              <c:f>'S. 14 EU Zielregion'!$J$12:$J$18</c:f>
              <c:numCache>
                <c:formatCode>General</c:formatCode>
                <c:ptCount val="7"/>
                <c:pt idx="0">
                  <c:v>57.8</c:v>
                </c:pt>
                <c:pt idx="2">
                  <c:v>42.9</c:v>
                </c:pt>
                <c:pt idx="3">
                  <c:v>47.2</c:v>
                </c:pt>
                <c:pt idx="4">
                  <c:v>57.2</c:v>
                </c:pt>
                <c:pt idx="5">
                  <c:v>68.400000000000006</c:v>
                </c:pt>
                <c:pt idx="6">
                  <c:v>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A6C-4CDF-B975-F95819B7A71D}"/>
            </c:ext>
          </c:extLst>
        </c:ser>
        <c:ser>
          <c:idx val="0"/>
          <c:order val="4"/>
          <c:tx>
            <c:strRef>
              <c:f>'S. 14 EU Zielregion'!$I$11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08200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14 EU Zielregion'!$H$12:$H$18</c:f>
              <c:strCache>
                <c:ptCount val="7"/>
                <c:pt idx="0">
                  <c:v>Insgesamt</c:v>
                </c:pt>
                <c:pt idx="2">
                  <c:v>bis 20 Besch.</c:v>
                </c:pt>
                <c:pt idx="3">
                  <c:v>21 bis 50 Besch.</c:v>
                </c:pt>
                <c:pt idx="4">
                  <c:v>51 bis 100 Besch.</c:v>
                </c:pt>
                <c:pt idx="5">
                  <c:v>101 bis 200 Besch.</c:v>
                </c:pt>
                <c:pt idx="6">
                  <c:v>über 200 Besch.</c:v>
                </c:pt>
              </c:strCache>
            </c:strRef>
          </c:cat>
          <c:val>
            <c:numRef>
              <c:f>'S. 14 EU Zielregion'!$I$12:$I$18</c:f>
              <c:numCache>
                <c:formatCode>General</c:formatCode>
                <c:ptCount val="7"/>
                <c:pt idx="0">
                  <c:v>63.9</c:v>
                </c:pt>
                <c:pt idx="2">
                  <c:v>57.1</c:v>
                </c:pt>
                <c:pt idx="3">
                  <c:v>54.4</c:v>
                </c:pt>
                <c:pt idx="4">
                  <c:v>63</c:v>
                </c:pt>
                <c:pt idx="5">
                  <c:v>73</c:v>
                </c:pt>
                <c:pt idx="6">
                  <c:v>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6C-4CDF-B975-F95819B7A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axId val="751824256"/>
        <c:axId val="751846528"/>
      </c:barChart>
      <c:catAx>
        <c:axId val="751824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75184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846528"/>
        <c:scaling>
          <c:orientation val="minMax"/>
          <c:max val="74"/>
          <c:min val="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75182425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879326848849777"/>
          <c:y val="1.7212598425196764E-3"/>
          <c:w val="0.78633472286552419"/>
          <c:h val="9.16120734908136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579624134520278"/>
          <c:y val="4.9853372434017593E-2"/>
          <c:w val="0.70919881305637977"/>
          <c:h val="0.865102639296187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'S. 15 Aktuelle Problemfelder'!$D$2</c:f>
              <c:strCache>
                <c:ptCount val="1"/>
                <c:pt idx="0">
                  <c:v>Frühjahr 2019</c:v>
                </c:pt>
              </c:strCache>
            </c:strRef>
          </c:tx>
          <c:spPr>
            <a:solidFill>
              <a:srgbClr val="E6460F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15 Aktuelle Problemfelder'!$A$3:$A$13</c:f>
              <c:strCache>
                <c:ptCount val="11"/>
                <c:pt idx="0">
                  <c:v>Arbeiter-/Facharbeitermangel</c:v>
                </c:pt>
                <c:pt idx="1">
                  <c:v>Bürokratie</c:v>
                </c:pt>
                <c:pt idx="2">
                  <c:v>Lohn-/Gehaltskosten</c:v>
                </c:pt>
                <c:pt idx="3">
                  <c:v>Energiekosten</c:v>
                </c:pt>
                <c:pt idx="4">
                  <c:v>Steuerbelastung</c:v>
                </c:pt>
                <c:pt idx="5">
                  <c:v>Rohstoff-/Materialkosten</c:v>
                </c:pt>
                <c:pt idx="6">
                  <c:v>Konkurrenzsituation</c:v>
                </c:pt>
                <c:pt idx="7">
                  <c:v>Auftragslage</c:v>
                </c:pt>
                <c:pt idx="8">
                  <c:v>Zahlungsmoral der Kunden</c:v>
                </c:pt>
                <c:pt idx="9">
                  <c:v>Finanzierungsbedingungen</c:v>
                </c:pt>
                <c:pt idx="10">
                  <c:v>Sonstiges</c:v>
                </c:pt>
              </c:strCache>
            </c:strRef>
          </c:cat>
          <c:val>
            <c:numRef>
              <c:f>'S. 15 Aktuelle Problemfelder'!$D$3:$D$13</c:f>
              <c:numCache>
                <c:formatCode>General</c:formatCode>
                <c:ptCount val="11"/>
                <c:pt idx="0">
                  <c:v>80.5</c:v>
                </c:pt>
                <c:pt idx="1">
                  <c:v>72.2</c:v>
                </c:pt>
                <c:pt idx="2">
                  <c:v>50.8</c:v>
                </c:pt>
                <c:pt idx="3">
                  <c:v>39.299999999999997</c:v>
                </c:pt>
                <c:pt idx="4">
                  <c:v>37.6</c:v>
                </c:pt>
                <c:pt idx="5">
                  <c:v>46.4</c:v>
                </c:pt>
                <c:pt idx="6">
                  <c:v>39.200000000000003</c:v>
                </c:pt>
                <c:pt idx="7">
                  <c:v>21.2</c:v>
                </c:pt>
                <c:pt idx="8">
                  <c:v>23.4</c:v>
                </c:pt>
                <c:pt idx="9">
                  <c:v>9.1999999999999993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6-44F7-A801-FAFD847461AF}"/>
            </c:ext>
          </c:extLst>
        </c:ser>
        <c:ser>
          <c:idx val="3"/>
          <c:order val="1"/>
          <c:tx>
            <c:strRef>
              <c:f>'S. 15 Aktuelle Problemfelder'!$C$2</c:f>
              <c:strCache>
                <c:ptCount val="1"/>
                <c:pt idx="0">
                  <c:v>Herbst 2019</c:v>
                </c:pt>
              </c:strCache>
            </c:strRef>
          </c:tx>
          <c:spPr>
            <a:solidFill>
              <a:srgbClr val="F08200"/>
            </a:solidFill>
            <a:ln>
              <a:solidFill>
                <a:schemeClr val="bg1"/>
              </a:solidFill>
            </a:ln>
          </c:spPr>
          <c:invertIfNegative val="0"/>
          <c:val>
            <c:numRef>
              <c:f>'S. 15 Aktuelle Problemfelder'!$C$3:$C$13</c:f>
              <c:numCache>
                <c:formatCode>General</c:formatCode>
                <c:ptCount val="11"/>
                <c:pt idx="0">
                  <c:v>76.8</c:v>
                </c:pt>
                <c:pt idx="1">
                  <c:v>68.7</c:v>
                </c:pt>
                <c:pt idx="2">
                  <c:v>48.9</c:v>
                </c:pt>
                <c:pt idx="3">
                  <c:v>42.7</c:v>
                </c:pt>
                <c:pt idx="4">
                  <c:v>38</c:v>
                </c:pt>
                <c:pt idx="5">
                  <c:v>39.5</c:v>
                </c:pt>
                <c:pt idx="6">
                  <c:v>39.9</c:v>
                </c:pt>
                <c:pt idx="7">
                  <c:v>31.7</c:v>
                </c:pt>
                <c:pt idx="8">
                  <c:v>27</c:v>
                </c:pt>
                <c:pt idx="9">
                  <c:v>8.9</c:v>
                </c:pt>
                <c:pt idx="1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E-4733-8237-70ADFA741913}"/>
            </c:ext>
          </c:extLst>
        </c:ser>
        <c:ser>
          <c:idx val="2"/>
          <c:order val="2"/>
          <c:tx>
            <c:strRef>
              <c:f>'S. 15 Aktuelle Problemfelder'!$B$2</c:f>
              <c:strCache>
                <c:ptCount val="1"/>
                <c:pt idx="0">
                  <c:v>Aktuell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'S. 15 Aktuelle Problemfelder'!$A$3:$A$13</c:f>
              <c:strCache>
                <c:ptCount val="11"/>
                <c:pt idx="0">
                  <c:v>Arbeiter-/Facharbeitermangel</c:v>
                </c:pt>
                <c:pt idx="1">
                  <c:v>Bürokratie</c:v>
                </c:pt>
                <c:pt idx="2">
                  <c:v>Lohn-/Gehaltskosten</c:v>
                </c:pt>
                <c:pt idx="3">
                  <c:v>Energiekosten</c:v>
                </c:pt>
                <c:pt idx="4">
                  <c:v>Steuerbelastung</c:v>
                </c:pt>
                <c:pt idx="5">
                  <c:v>Rohstoff-/Materialkosten</c:v>
                </c:pt>
                <c:pt idx="6">
                  <c:v>Konkurrenzsituation</c:v>
                </c:pt>
                <c:pt idx="7">
                  <c:v>Auftragslage</c:v>
                </c:pt>
                <c:pt idx="8">
                  <c:v>Zahlungsmoral der Kunden</c:v>
                </c:pt>
                <c:pt idx="9">
                  <c:v>Finanzierungsbedingungen</c:v>
                </c:pt>
                <c:pt idx="10">
                  <c:v>Sonstiges</c:v>
                </c:pt>
              </c:strCache>
            </c:strRef>
          </c:cat>
          <c:val>
            <c:numRef>
              <c:f>'S. 15 Aktuelle Problemfelder'!$B$3:$B$13</c:f>
              <c:numCache>
                <c:formatCode>General</c:formatCode>
                <c:ptCount val="11"/>
                <c:pt idx="0">
                  <c:v>78.8</c:v>
                </c:pt>
                <c:pt idx="1">
                  <c:v>72.2</c:v>
                </c:pt>
                <c:pt idx="2">
                  <c:v>51.8</c:v>
                </c:pt>
                <c:pt idx="3">
                  <c:v>47.1</c:v>
                </c:pt>
                <c:pt idx="4">
                  <c:v>43.7</c:v>
                </c:pt>
                <c:pt idx="5">
                  <c:v>40.6</c:v>
                </c:pt>
                <c:pt idx="6">
                  <c:v>39</c:v>
                </c:pt>
                <c:pt idx="7">
                  <c:v>31.4</c:v>
                </c:pt>
                <c:pt idx="8">
                  <c:v>25.8</c:v>
                </c:pt>
                <c:pt idx="9">
                  <c:v>11.3</c:v>
                </c:pt>
                <c:pt idx="1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6-44F7-A801-FAFD84746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628553216"/>
        <c:axId val="628554752"/>
      </c:barChart>
      <c:catAx>
        <c:axId val="628553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Frutiger 45 Light"/>
                <a:cs typeface="Arial" pitchFamily="34" charset="0"/>
              </a:defRPr>
            </a:pPr>
            <a:endParaRPr lang="de-DE"/>
          </a:p>
        </c:txPr>
        <c:crossAx val="62855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554752"/>
        <c:scaling>
          <c:orientation val="minMax"/>
          <c:max val="81"/>
          <c:min val="0"/>
        </c:scaling>
        <c:delete val="0"/>
        <c:axPos val="t"/>
        <c:majorGridlines/>
        <c:numFmt formatCode="#,##0_ ;\-#,##0\ " sourceLinked="0"/>
        <c:majorTickMark val="out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Frutiger 45 Light"/>
                <a:cs typeface="Arial" pitchFamily="34" charset="0"/>
              </a:defRPr>
            </a:pPr>
            <a:endParaRPr lang="de-DE"/>
          </a:p>
        </c:txPr>
        <c:crossAx val="62855321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024393093296572"/>
          <c:y val="7.9349758699517395E-3"/>
          <c:w val="0.32216952109472957"/>
          <c:h val="5.6839771861361896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364261168384883E-2"/>
          <c:y val="0.12963001846991348"/>
          <c:w val="0.95532754282003407"/>
          <c:h val="0.5432125984251968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'S. 16 Hausbank Zufriedenheit'!$A$46</c:f>
              <c:strCache>
                <c:ptCount val="1"/>
                <c:pt idx="0">
                  <c:v>Geschäftliches Klima zur Hausbank</c:v>
                </c:pt>
              </c:strCache>
            </c:strRef>
          </c:tx>
          <c:spPr>
            <a:solidFill>
              <a:srgbClr val="F082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62-497E-818B-602290B7563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62-497E-818B-602290B7563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E62-497E-818B-602290B7563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E62-497E-818B-602290B7563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E62-497E-818B-602290B7563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E62-497E-818B-602290B7563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E62-497E-818B-602290B7563F}"/>
              </c:ext>
            </c:extLst>
          </c:dPt>
          <c:dPt>
            <c:idx val="11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E62-497E-818B-602290B7563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E62-497E-818B-602290B7563F}"/>
              </c:ext>
            </c:extLst>
          </c:dPt>
          <c:dPt>
            <c:idx val="13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E62-497E-818B-602290B7563F}"/>
              </c:ext>
            </c:extLst>
          </c:dPt>
          <c:dPt>
            <c:idx val="14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E62-497E-818B-602290B7563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E62-497E-818B-602290B7563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E62-497E-818B-602290B7563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E62-497E-818B-602290B7563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E62-497E-818B-602290B7563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E62-497E-818B-602290B7563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E62-497E-818B-602290B7563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E62-497E-818B-602290B75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BE62-497E-818B-602290B7563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BE62-497E-818B-602290B7563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BE62-497E-818B-602290B7563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BE62-497E-818B-602290B7563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BE62-497E-818B-602290B7563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BE62-497E-818B-602290B7563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BE62-497E-818B-602290B7563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BE62-497E-818B-602290B7563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BE62-497E-818B-602290B7563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BE62-497E-818B-602290B7563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BE62-497E-818B-602290B7563F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BE62-497E-818B-602290B7563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BE62-497E-818B-602290B7563F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BE62-497E-818B-602290B7563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BE62-497E-818B-602290B7563F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BE62-497E-818B-602290B7563F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BE62-497E-818B-602290B7563F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BE62-497E-818B-602290B7563F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BE62-497E-818B-602290B7563F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BE62-497E-818B-602290B7563F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BE62-497E-818B-602290B7563F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BE62-497E-818B-602290B7563F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BE62-497E-818B-602290B7563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BE62-497E-818B-602290B7563F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BE62-497E-818B-602290B7563F}"/>
              </c:ext>
            </c:extLst>
          </c:dPt>
          <c:dLbls>
            <c:dLbl>
              <c:idx val="7"/>
              <c:layout>
                <c:manualLayout>
                  <c:x val="0"/>
                  <c:y val="1.5113350125944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62-497E-818B-602290B7563F}"/>
                </c:ext>
              </c:extLst>
            </c:dLbl>
            <c:dLbl>
              <c:idx val="8"/>
              <c:layout>
                <c:manualLayout>
                  <c:x val="-3.436426116838425E-3"/>
                  <c:y val="1.9753086419753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62-497E-818B-602290B7563F}"/>
                </c:ext>
              </c:extLst>
            </c:dLbl>
            <c:dLbl>
              <c:idx val="9"/>
              <c:layout>
                <c:manualLayout>
                  <c:x val="3.4364261168384879E-3"/>
                  <c:y val="1.9753086419753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62-497E-818B-602290B756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16 Hausbank Zufriedenheit'!$B$45:$P$45</c:f>
              <c:strCache>
                <c:ptCount val="15"/>
                <c:pt idx="0">
                  <c:v>Insgesamt</c:v>
                </c:pt>
                <c:pt idx="2">
                  <c:v>Elektro</c:v>
                </c:pt>
                <c:pt idx="3">
                  <c:v>Agrar-
wirtschaft</c:v>
                </c:pt>
                <c:pt idx="4">
                  <c:v>Chemie/
Kunststoff</c:v>
                </c:pt>
                <c:pt idx="5">
                  <c:v>Handel</c:v>
                </c:pt>
                <c:pt idx="6">
                  <c:v>Metall/Stahl/
Kfz/MBau</c:v>
                </c:pt>
                <c:pt idx="7">
                  <c:v>Baugewerbe</c:v>
                </c:pt>
                <c:pt idx="8">
                  <c:v>Dienst-
leistungen</c:v>
                </c:pt>
                <c:pt idx="9">
                  <c:v>Ernährung/
Tabak</c:v>
                </c:pt>
                <c:pt idx="11">
                  <c:v>Bis 20 Besch.</c:v>
                </c:pt>
                <c:pt idx="12">
                  <c:v>Bis 100 Besch.</c:v>
                </c:pt>
                <c:pt idx="13">
                  <c:v>Bis 200 Besch.</c:v>
                </c:pt>
                <c:pt idx="14">
                  <c:v>Über 200 Besch.</c:v>
                </c:pt>
              </c:strCache>
            </c:strRef>
          </c:cat>
          <c:val>
            <c:numRef>
              <c:f>'S. 16 Hausbank Zufriedenheit'!$B$46:$P$46</c:f>
              <c:numCache>
                <c:formatCode>General</c:formatCode>
                <c:ptCount val="15"/>
                <c:pt idx="0">
                  <c:v>93.369418132611642</c:v>
                </c:pt>
                <c:pt idx="2">
                  <c:v>96.491228070175438</c:v>
                </c:pt>
                <c:pt idx="3">
                  <c:v>96.039603960396036</c:v>
                </c:pt>
                <c:pt idx="4">
                  <c:v>95.774647887323937</c:v>
                </c:pt>
                <c:pt idx="5">
                  <c:v>94.690265486725664</c:v>
                </c:pt>
                <c:pt idx="6">
                  <c:v>94.267515923566876</c:v>
                </c:pt>
                <c:pt idx="7">
                  <c:v>93.103448275862064</c:v>
                </c:pt>
                <c:pt idx="8">
                  <c:v>90.881458966565347</c:v>
                </c:pt>
                <c:pt idx="9">
                  <c:v>86.915887850467286</c:v>
                </c:pt>
                <c:pt idx="11">
                  <c:v>100</c:v>
                </c:pt>
                <c:pt idx="12">
                  <c:v>93.257142857142867</c:v>
                </c:pt>
                <c:pt idx="13">
                  <c:v>93.35180055401662</c:v>
                </c:pt>
                <c:pt idx="14">
                  <c:v>94.392523364485982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E62-497E-818B-602290B75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752587136"/>
        <c:axId val="752588672"/>
      </c:barChart>
      <c:catAx>
        <c:axId val="75258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52588672"/>
        <c:crosses val="autoZero"/>
        <c:auto val="1"/>
        <c:lblAlgn val="ctr"/>
        <c:lblOffset val="100"/>
        <c:noMultiLvlLbl val="0"/>
      </c:catAx>
      <c:valAx>
        <c:axId val="752588672"/>
        <c:scaling>
          <c:orientation val="minMax"/>
          <c:max val="110"/>
          <c:min val="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7525871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364261168384883E-2"/>
          <c:y val="0.12963001846991348"/>
          <c:w val="0.87886570879670955"/>
          <c:h val="0.65679284533877713"/>
        </c:manualLayout>
      </c:layout>
      <c:lineChart>
        <c:grouping val="standard"/>
        <c:varyColors val="0"/>
        <c:ser>
          <c:idx val="3"/>
          <c:order val="0"/>
          <c:tx>
            <c:strRef>
              <c:f>'S. 16 Hausbank Zufriedenheit'!$A$46</c:f>
              <c:strCache>
                <c:ptCount val="1"/>
                <c:pt idx="0">
                  <c:v>Geschäftliches Klima zur Hausbank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E62-497E-818B-602290B7563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BE62-497E-818B-602290B7563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BE62-497E-818B-602290B7563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BE62-497E-818B-602290B756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BE62-497E-818B-602290B7563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6-BE62-497E-818B-602290B7563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8-BE62-497E-818B-602290B7563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BE62-497E-818B-602290B7563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E62-497E-818B-602290B7563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E-BE62-497E-818B-602290B7563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0-BE62-497E-818B-602290B7563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1-BE62-497E-818B-602290B7563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2-BE62-497E-818B-602290B7563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3-BE62-497E-818B-602290B7563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4-BE62-497E-818B-602290B7563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5-BE62-497E-818B-602290B7563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6-BE62-497E-818B-602290B7563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7-BE62-497E-818B-602290B7563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8-BE62-497E-818B-602290B7563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9-BE62-497E-818B-602290B7563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A-BE62-497E-818B-602290B7563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B-BE62-497E-818B-602290B7563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C-BE62-497E-818B-602290B7563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D-BE62-497E-818B-602290B7563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E-BE62-497E-818B-602290B7563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F-BE62-497E-818B-602290B7563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20-BE62-497E-818B-602290B7563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21-BE62-497E-818B-602290B7563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2-BE62-497E-818B-602290B7563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3-BE62-497E-818B-602290B7563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4-BE62-497E-818B-602290B7563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5-BE62-497E-818B-602290B7563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6-BE62-497E-818B-602290B7563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7-BE62-497E-818B-602290B7563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8-BE62-497E-818B-602290B7563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9-BE62-497E-818B-602290B7563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A-BE62-497E-818B-602290B7563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B-BE62-497E-818B-602290B7563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C-BE62-497E-818B-602290B7563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D-BE62-497E-818B-602290B7563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E-BE62-497E-818B-602290B7563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F-BE62-497E-818B-602290B7563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30-BE62-497E-818B-602290B7563F}"/>
              </c:ext>
            </c:extLst>
          </c:dPt>
          <c:cat>
            <c:numRef>
              <c:f>'S. 16 Hausbank Zufriedenheit'!$A$3:$A$21</c:f>
              <c:numCache>
                <c:formatCode>m/d/yyyy</c:formatCode>
                <c:ptCount val="19"/>
                <c:pt idx="0">
                  <c:v>40634</c:v>
                </c:pt>
                <c:pt idx="1">
                  <c:v>40817</c:v>
                </c:pt>
                <c:pt idx="2">
                  <c:v>41000</c:v>
                </c:pt>
                <c:pt idx="3">
                  <c:v>41183</c:v>
                </c:pt>
                <c:pt idx="4">
                  <c:v>41365</c:v>
                </c:pt>
                <c:pt idx="5">
                  <c:v>41548</c:v>
                </c:pt>
                <c:pt idx="6">
                  <c:v>41730</c:v>
                </c:pt>
                <c:pt idx="7">
                  <c:v>41913</c:v>
                </c:pt>
                <c:pt idx="8">
                  <c:v>42095</c:v>
                </c:pt>
                <c:pt idx="9">
                  <c:v>42278</c:v>
                </c:pt>
                <c:pt idx="10">
                  <c:v>42461</c:v>
                </c:pt>
                <c:pt idx="11">
                  <c:v>42644</c:v>
                </c:pt>
                <c:pt idx="12">
                  <c:v>42826</c:v>
                </c:pt>
                <c:pt idx="13">
                  <c:v>43009</c:v>
                </c:pt>
                <c:pt idx="14">
                  <c:v>43191</c:v>
                </c:pt>
                <c:pt idx="15">
                  <c:v>43374</c:v>
                </c:pt>
                <c:pt idx="16">
                  <c:v>43556</c:v>
                </c:pt>
                <c:pt idx="17">
                  <c:v>43739</c:v>
                </c:pt>
                <c:pt idx="18">
                  <c:v>43922</c:v>
                </c:pt>
              </c:numCache>
            </c:numRef>
          </c:cat>
          <c:val>
            <c:numRef>
              <c:f>'S. 16 Hausbank Zufriedenheit'!$C$3:$C$21</c:f>
              <c:numCache>
                <c:formatCode>General</c:formatCode>
                <c:ptCount val="19"/>
                <c:pt idx="1">
                  <c:v>89.345920431557659</c:v>
                </c:pt>
                <c:pt idx="2">
                  <c:v>92.343854936198795</c:v>
                </c:pt>
                <c:pt idx="3">
                  <c:v>91.806581598388178</c:v>
                </c:pt>
                <c:pt idx="4">
                  <c:v>91.627278865631339</c:v>
                </c:pt>
                <c:pt idx="5">
                  <c:v>93.682795698924721</c:v>
                </c:pt>
                <c:pt idx="6">
                  <c:v>94.715447154471548</c:v>
                </c:pt>
                <c:pt idx="7">
                  <c:v>94.612794612794616</c:v>
                </c:pt>
                <c:pt idx="8">
                  <c:v>95.411605937921735</c:v>
                </c:pt>
                <c:pt idx="9">
                  <c:v>94.573643410852711</c:v>
                </c:pt>
                <c:pt idx="10">
                  <c:v>94.989844278943806</c:v>
                </c:pt>
                <c:pt idx="11">
                  <c:v>93.437077131258462</c:v>
                </c:pt>
                <c:pt idx="12">
                  <c:v>93.487109905020347</c:v>
                </c:pt>
                <c:pt idx="13">
                  <c:v>93.990546927751524</c:v>
                </c:pt>
                <c:pt idx="14">
                  <c:v>95.102040816326522</c:v>
                </c:pt>
                <c:pt idx="15">
                  <c:v>95.684423465947404</c:v>
                </c:pt>
                <c:pt idx="16">
                  <c:v>95.085324232081902</c:v>
                </c:pt>
                <c:pt idx="17">
                  <c:v>93.993174061433464</c:v>
                </c:pt>
                <c:pt idx="18">
                  <c:v>93.369418132611642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BE62-497E-818B-602290B75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587136"/>
        <c:axId val="752588672"/>
      </c:lineChart>
      <c:dateAx>
        <c:axId val="752587136"/>
        <c:scaling>
          <c:orientation val="minMax"/>
          <c:min val="40634"/>
        </c:scaling>
        <c:delete val="0"/>
        <c:axPos val="b"/>
        <c:numFmt formatCode="yyyy\ " sourceLinked="0"/>
        <c:majorTickMark val="none"/>
        <c:minorTickMark val="none"/>
        <c:tickLblPos val="low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52588672"/>
        <c:crosses val="autoZero"/>
        <c:auto val="0"/>
        <c:lblOffset val="100"/>
        <c:baseTimeUnit val="months"/>
        <c:majorUnit val="12"/>
        <c:majorTimeUnit val="months"/>
      </c:dateAx>
      <c:valAx>
        <c:axId val="752588672"/>
        <c:scaling>
          <c:orientation val="minMax"/>
          <c:max val="96"/>
          <c:min val="89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752587136"/>
        <c:crosses val="autoZero"/>
        <c:crossBetween val="between"/>
        <c:majorUnit val="1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364261168384883E-2"/>
          <c:y val="0.12963001846991348"/>
          <c:w val="0.95532754282003407"/>
          <c:h val="0.602460192475940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'S. 17 oben Finanzierungsbedarf'!$S$16</c:f>
              <c:strCache>
                <c:ptCount val="1"/>
                <c:pt idx="0">
                  <c:v>Bankkredite</c:v>
                </c:pt>
              </c:strCache>
            </c:strRef>
          </c:tx>
          <c:spPr>
            <a:solidFill>
              <a:srgbClr val="F082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3E-4750-9733-501AE47A002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C3E-4750-9733-501AE47A002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C3E-4750-9733-501AE47A002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C3E-4750-9733-501AE47A002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C3E-4750-9733-501AE47A002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C3E-4750-9733-501AE47A002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C3E-4750-9733-501AE47A002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C3E-4750-9733-501AE47A002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C3E-4750-9733-501AE47A002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C3E-4750-9733-501AE47A002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C3E-4750-9733-501AE47A002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C3E-4750-9733-501AE47A002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C3E-4750-9733-501AE47A002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C3E-4750-9733-501AE47A0028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C3E-4750-9733-501AE47A002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C3E-4750-9733-501AE47A002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C3E-4750-9733-501AE47A002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C3E-4750-9733-501AE47A002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C3E-4750-9733-501AE47A002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C3E-4750-9733-501AE47A002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C3E-4750-9733-501AE47A002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C3E-4750-9733-501AE47A002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C3E-4750-9733-501AE47A002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C3E-4750-9733-501AE47A002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C3E-4750-9733-501AE47A002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C3E-4750-9733-501AE47A002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C3E-4750-9733-501AE47A002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C3E-4750-9733-501AE47A0028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C3E-4750-9733-501AE47A0028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C3E-4750-9733-501AE47A0028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C3E-4750-9733-501AE47A0028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C3E-4750-9733-501AE47A0028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C3E-4750-9733-501AE47A0028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C3E-4750-9733-501AE47A0028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C3E-4750-9733-501AE47A0028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C3E-4750-9733-501AE47A0028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C3E-4750-9733-501AE47A0028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C3E-4750-9733-501AE47A0028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C3E-4750-9733-501AE47A0028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C3E-4750-9733-501AE47A0028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C3E-4750-9733-501AE47A0028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C3E-4750-9733-501AE47A0028}"/>
              </c:ext>
            </c:extLst>
          </c:dPt>
          <c:dLbls>
            <c:dLbl>
              <c:idx val="7"/>
              <c:layout>
                <c:manualLayout>
                  <c:x val="0"/>
                  <c:y val="1.5113350125944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3E-4750-9733-501AE47A00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17 oben Finanzierungsbedarf'!$V$15:$AC$15</c:f>
              <c:strCache>
                <c:ptCount val="8"/>
                <c:pt idx="0">
                  <c:v>Baugewerbe</c:v>
                </c:pt>
                <c:pt idx="1">
                  <c:v>Handel</c:v>
                </c:pt>
                <c:pt idx="2">
                  <c:v>Agrar-
wirtschaft</c:v>
                </c:pt>
                <c:pt idx="3">
                  <c:v>Dienst-
leistungen</c:v>
                </c:pt>
                <c:pt idx="4">
                  <c:v>Ernährung/
Tabak</c:v>
                </c:pt>
                <c:pt idx="5">
                  <c:v>Elektro</c:v>
                </c:pt>
                <c:pt idx="6">
                  <c:v>Chemie/
Kunststoff</c:v>
                </c:pt>
                <c:pt idx="7">
                  <c:v>Metall/Stahl/
Kfz/MBau</c:v>
                </c:pt>
              </c:strCache>
            </c:strRef>
          </c:cat>
          <c:val>
            <c:numRef>
              <c:f>'S. 17 oben Finanzierungsbedarf'!$V$16:$AC$16</c:f>
              <c:numCache>
                <c:formatCode>General</c:formatCode>
                <c:ptCount val="8"/>
                <c:pt idx="0">
                  <c:v>96.3</c:v>
                </c:pt>
                <c:pt idx="1">
                  <c:v>91.3</c:v>
                </c:pt>
                <c:pt idx="2">
                  <c:v>90.3</c:v>
                </c:pt>
                <c:pt idx="3">
                  <c:v>87.2</c:v>
                </c:pt>
                <c:pt idx="4">
                  <c:v>85.7</c:v>
                </c:pt>
                <c:pt idx="5">
                  <c:v>83.3</c:v>
                </c:pt>
                <c:pt idx="6">
                  <c:v>77.099999999999994</c:v>
                </c:pt>
                <c:pt idx="7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C3E-4750-9733-501AE47A0028}"/>
            </c:ext>
          </c:extLst>
        </c:ser>
        <c:ser>
          <c:idx val="2"/>
          <c:order val="1"/>
          <c:tx>
            <c:strRef>
              <c:f>'S. 17 oben Finanzierungsbedarf'!$S$17</c:f>
              <c:strCache>
                <c:ptCount val="1"/>
                <c:pt idx="0">
                  <c:v>Innenfinanzierung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rgbClr val="FFFFFF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1.9753086419753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C3E-4750-9733-501AE47A0028}"/>
                </c:ext>
              </c:extLst>
            </c:dLbl>
            <c:dLbl>
              <c:idx val="5"/>
              <c:layout>
                <c:manualLayout>
                  <c:x val="3.4364261168384879E-3"/>
                  <c:y val="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C3E-4750-9733-501AE47A0028}"/>
                </c:ext>
              </c:extLst>
            </c:dLbl>
            <c:dLbl>
              <c:idx val="6"/>
              <c:layout>
                <c:manualLayout>
                  <c:x val="1.0309278350515464E-2"/>
                  <c:y val="1.481481481481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C3E-4750-9733-501AE47A0028}"/>
                </c:ext>
              </c:extLst>
            </c:dLbl>
            <c:dLbl>
              <c:idx val="7"/>
              <c:layout>
                <c:manualLayout>
                  <c:x val="3.4364261168386141E-3"/>
                  <c:y val="1.985243658144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C3E-4750-9733-501AE47A00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'S. 17 oben Finanzierungsbedarf'!$V$17:$AC$17</c:f>
              <c:numCache>
                <c:formatCode>General</c:formatCode>
                <c:ptCount val="8"/>
                <c:pt idx="0">
                  <c:v>33.299999999999997</c:v>
                </c:pt>
                <c:pt idx="1">
                  <c:v>47.8</c:v>
                </c:pt>
                <c:pt idx="2">
                  <c:v>38.700000000000003</c:v>
                </c:pt>
                <c:pt idx="3">
                  <c:v>52.6</c:v>
                </c:pt>
                <c:pt idx="4">
                  <c:v>35.700000000000003</c:v>
                </c:pt>
                <c:pt idx="5">
                  <c:v>50</c:v>
                </c:pt>
                <c:pt idx="6">
                  <c:v>51.4</c:v>
                </c:pt>
                <c:pt idx="7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AC3E-4750-9733-501AE47A0028}"/>
            </c:ext>
          </c:extLst>
        </c:ser>
        <c:ser>
          <c:idx val="0"/>
          <c:order val="2"/>
          <c:tx>
            <c:strRef>
              <c:f>'S. 17 oben Finanzierungsbedarf'!$S$18</c:f>
              <c:strCache>
                <c:ptCount val="1"/>
                <c:pt idx="0">
                  <c:v>Beteiligungskapital</c:v>
                </c:pt>
              </c:strCache>
            </c:strRef>
          </c:tx>
          <c:spPr>
            <a:solidFill>
              <a:srgbClr val="ABABAB"/>
            </a:solidFill>
            <a:ln w="3175">
              <a:solidFill>
                <a:srgbClr val="FFFFFF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ABAB"/>
              </a:solidFill>
              <a:ln w="3175">
                <a:solidFill>
                  <a:schemeClr val="bg2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AC3E-4750-9733-501AE47A0028}"/>
              </c:ext>
            </c:extLst>
          </c:dPt>
          <c:dPt>
            <c:idx val="1"/>
            <c:invertIfNegative val="0"/>
            <c:bubble3D val="0"/>
            <c:spPr>
              <a:solidFill>
                <a:srgbClr val="ABABAB"/>
              </a:solidFill>
              <a:ln w="3175"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AC3E-4750-9733-501AE47A0028}"/>
              </c:ext>
            </c:extLst>
          </c:dPt>
          <c:dPt>
            <c:idx val="2"/>
            <c:invertIfNegative val="0"/>
            <c:bubble3D val="0"/>
            <c:spPr>
              <a:solidFill>
                <a:srgbClr val="ABABAB"/>
              </a:solidFill>
              <a:ln w="3175">
                <a:solidFill>
                  <a:schemeClr val="bg2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AC3E-4750-9733-501AE47A00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C3E-4750-9733-501AE47A002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C3E-4750-9733-501AE47A0028}"/>
              </c:ext>
            </c:extLst>
          </c:dPt>
          <c:dPt>
            <c:idx val="6"/>
            <c:invertIfNegative val="0"/>
            <c:bubble3D val="0"/>
            <c:spPr>
              <a:solidFill>
                <a:srgbClr val="ABABAB"/>
              </a:solidFill>
              <a:ln w="3175">
                <a:solidFill>
                  <a:schemeClr val="bg2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AC3E-4750-9733-501AE47A0028}"/>
              </c:ext>
            </c:extLst>
          </c:dPt>
          <c:dPt>
            <c:idx val="7"/>
            <c:invertIfNegative val="0"/>
            <c:bubble3D val="0"/>
            <c:spPr>
              <a:solidFill>
                <a:srgbClr val="ABABAB"/>
              </a:solidFill>
              <a:ln w="3175">
                <a:solidFill>
                  <a:schemeClr val="bg2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AC3E-4750-9733-501AE47A0028}"/>
              </c:ext>
            </c:extLst>
          </c:dPt>
          <c:dLbls>
            <c:dLbl>
              <c:idx val="0"/>
              <c:layout>
                <c:manualLayout>
                  <c:x val="0"/>
                  <c:y val="9.9181730480789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C3E-4750-9733-501AE47A00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17 oben Finanzierungsbedarf'!$V$15:$AC$15</c:f>
              <c:strCache>
                <c:ptCount val="8"/>
                <c:pt idx="0">
                  <c:v>Baugewerbe</c:v>
                </c:pt>
                <c:pt idx="1">
                  <c:v>Handel</c:v>
                </c:pt>
                <c:pt idx="2">
                  <c:v>Agrar-
wirtschaft</c:v>
                </c:pt>
                <c:pt idx="3">
                  <c:v>Dienst-
leistungen</c:v>
                </c:pt>
                <c:pt idx="4">
                  <c:v>Ernährung/
Tabak</c:v>
                </c:pt>
                <c:pt idx="5">
                  <c:v>Elektro</c:v>
                </c:pt>
                <c:pt idx="6">
                  <c:v>Chemie/
Kunststoff</c:v>
                </c:pt>
                <c:pt idx="7">
                  <c:v>Metall/Stahl/
Kfz/MBau</c:v>
                </c:pt>
              </c:strCache>
            </c:strRef>
          </c:cat>
          <c:val>
            <c:numRef>
              <c:f>'S. 17 oben Finanzierungsbedarf'!$V$18:$AC$18</c:f>
              <c:numCache>
                <c:formatCode>General</c:formatCode>
                <c:ptCount val="8"/>
                <c:pt idx="0">
                  <c:v>11.1</c:v>
                </c:pt>
                <c:pt idx="1">
                  <c:v>6.5</c:v>
                </c:pt>
                <c:pt idx="2">
                  <c:v>3.2</c:v>
                </c:pt>
                <c:pt idx="3">
                  <c:v>7.7</c:v>
                </c:pt>
                <c:pt idx="4">
                  <c:v>7.1</c:v>
                </c:pt>
                <c:pt idx="5">
                  <c:v>33.299999999999997</c:v>
                </c:pt>
                <c:pt idx="6">
                  <c:v>11.4</c:v>
                </c:pt>
                <c:pt idx="7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AC3E-4750-9733-501AE47A0028}"/>
            </c:ext>
          </c:extLst>
        </c:ser>
        <c:ser>
          <c:idx val="1"/>
          <c:order val="3"/>
          <c:tx>
            <c:strRef>
              <c:f>'S. 17 oben Finanzierungsbedarf'!$S$19</c:f>
              <c:strCache>
                <c:ptCount val="1"/>
                <c:pt idx="0">
                  <c:v>Kapitalmarkt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chemeClr val="bg2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D-AC3E-4750-9733-501AE47A002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AC3E-4750-9733-501AE47A002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0-AC3E-4750-9733-501AE47A00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1-AC3E-4750-9733-501AE47A002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2-AC3E-4750-9733-501AE47A002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3-AC3E-4750-9733-501AE47A0028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AC3E-4750-9733-501AE47A002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6-AC3E-4750-9733-501AE47A0028}"/>
              </c:ext>
            </c:extLst>
          </c:dPt>
          <c:dLbls>
            <c:dLbl>
              <c:idx val="0"/>
              <c:layout>
                <c:manualLayout>
                  <c:x val="-1.5750104422292775E-17"/>
                  <c:y val="9.9181730480789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C3E-4750-9733-501AE47A0028}"/>
                </c:ext>
              </c:extLst>
            </c:dLbl>
            <c:dLbl>
              <c:idx val="1"/>
              <c:layout>
                <c:manualLayout>
                  <c:x val="6.872852233677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AC3E-4750-9733-501AE47A0028}"/>
                </c:ext>
              </c:extLst>
            </c:dLbl>
            <c:dLbl>
              <c:idx val="3"/>
              <c:layout>
                <c:manualLayout>
                  <c:x val="0"/>
                  <c:y val="9.9594296867347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AC3E-4750-9733-501AE47A00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17 oben Finanzierungsbedarf'!$V$15:$AC$15</c:f>
              <c:strCache>
                <c:ptCount val="8"/>
                <c:pt idx="0">
                  <c:v>Baugewerbe</c:v>
                </c:pt>
                <c:pt idx="1">
                  <c:v>Handel</c:v>
                </c:pt>
                <c:pt idx="2">
                  <c:v>Agrar-
wirtschaft</c:v>
                </c:pt>
                <c:pt idx="3">
                  <c:v>Dienst-
leistungen</c:v>
                </c:pt>
                <c:pt idx="4">
                  <c:v>Ernährung/
Tabak</c:v>
                </c:pt>
                <c:pt idx="5">
                  <c:v>Elektro</c:v>
                </c:pt>
                <c:pt idx="6">
                  <c:v>Chemie/
Kunststoff</c:v>
                </c:pt>
                <c:pt idx="7">
                  <c:v>Metall/Stahl/
Kfz/MBau</c:v>
                </c:pt>
              </c:strCache>
            </c:strRef>
          </c:cat>
          <c:val>
            <c:numRef>
              <c:f>'S. 17 oben Finanzierungsbedarf'!$V$19:$AC$19</c:f>
              <c:numCache>
                <c:formatCode>General</c:formatCode>
                <c:ptCount val="8"/>
                <c:pt idx="0">
                  <c:v>7.4</c:v>
                </c:pt>
                <c:pt idx="1">
                  <c:v>8.6999999999999993</c:v>
                </c:pt>
                <c:pt idx="2">
                  <c:v>6.5</c:v>
                </c:pt>
                <c:pt idx="3">
                  <c:v>6.4</c:v>
                </c:pt>
                <c:pt idx="4">
                  <c:v>10.7</c:v>
                </c:pt>
                <c:pt idx="5">
                  <c:v>8.3000000000000007</c:v>
                </c:pt>
                <c:pt idx="6">
                  <c:v>8.6</c:v>
                </c:pt>
                <c:pt idx="7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AC3E-4750-9733-501AE47A0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63885440"/>
        <c:axId val="763886976"/>
      </c:barChart>
      <c:catAx>
        <c:axId val="76388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63886976"/>
        <c:crosses val="autoZero"/>
        <c:auto val="1"/>
        <c:lblAlgn val="ctr"/>
        <c:lblOffset val="100"/>
        <c:noMultiLvlLbl val="0"/>
      </c:catAx>
      <c:valAx>
        <c:axId val="763886976"/>
        <c:scaling>
          <c:orientation val="minMax"/>
          <c:max val="110"/>
          <c:min val="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7638854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7.2061314500635867E-2"/>
          <c:y val="5.9259259259259262E-2"/>
          <c:w val="0.89999999999999991"/>
          <c:h val="7.3311558277437544E-2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364261168384883E-2"/>
          <c:y val="1.9329841605241267E-2"/>
          <c:w val="0.95532754282003407"/>
          <c:h val="0.6530544787236868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'S. 17 oben Finanzierungsbedarf'!$S$11</c:f>
              <c:strCache>
                <c:ptCount val="1"/>
                <c:pt idx="0">
                  <c:v>Finanzierungsbedarf</c:v>
                </c:pt>
              </c:strCache>
            </c:strRef>
          </c:tx>
          <c:spPr>
            <a:solidFill>
              <a:srgbClr val="F082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A4-4529-BF95-292ADB53761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A4-4529-BF95-292ADB53761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A4-4529-BF95-292ADB53761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A4-4529-BF95-292ADB53761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A4-4529-BF95-292ADB53761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A4-4529-BF95-292ADB53761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7A4-4529-BF95-292ADB537611}"/>
              </c:ext>
            </c:extLst>
          </c:dPt>
          <c:dPt>
            <c:idx val="11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7A4-4529-BF95-292ADB53761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7A4-4529-BF95-292ADB537611}"/>
              </c:ext>
            </c:extLst>
          </c:dPt>
          <c:dPt>
            <c:idx val="13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7A4-4529-BF95-292ADB537611}"/>
              </c:ext>
            </c:extLst>
          </c:dPt>
          <c:dPt>
            <c:idx val="14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7A4-4529-BF95-292ADB53761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7A4-4529-BF95-292ADB53761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7A4-4529-BF95-292ADB53761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7A4-4529-BF95-292ADB53761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7A4-4529-BF95-292ADB53761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7A4-4529-BF95-292ADB53761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7A4-4529-BF95-292ADB53761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7A4-4529-BF95-292ADB53761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7A4-4529-BF95-292ADB537611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7A4-4529-BF95-292ADB53761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7A4-4529-BF95-292ADB53761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7A4-4529-BF95-292ADB53761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7A4-4529-BF95-292ADB537611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7A4-4529-BF95-292ADB537611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7A4-4529-BF95-292ADB537611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7A4-4529-BF95-292ADB53761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7A4-4529-BF95-292ADB537611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7A4-4529-BF95-292ADB53761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7A4-4529-BF95-292ADB537611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7A4-4529-BF95-292ADB537611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7A4-4529-BF95-292ADB537611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7A4-4529-BF95-292ADB537611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7A4-4529-BF95-292ADB537611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7A4-4529-BF95-292ADB537611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7A4-4529-BF95-292ADB537611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7A4-4529-BF95-292ADB537611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7A4-4529-BF95-292ADB537611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7A4-4529-BF95-292ADB537611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7A4-4529-BF95-292ADB537611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7A4-4529-BF95-292ADB537611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7A4-4529-BF95-292ADB537611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7A4-4529-BF95-292ADB537611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7A4-4529-BF95-292ADB537611}"/>
              </c:ext>
            </c:extLst>
          </c:dPt>
          <c:dLbls>
            <c:dLbl>
              <c:idx val="7"/>
              <c:layout>
                <c:manualLayout>
                  <c:x val="0"/>
                  <c:y val="1.5113350125944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A4-4529-BF95-292ADB537611}"/>
                </c:ext>
              </c:extLst>
            </c:dLbl>
            <c:dLbl>
              <c:idx val="8"/>
              <c:layout>
                <c:manualLayout>
                  <c:x val="-3.436426116838425E-3"/>
                  <c:y val="1.9753086419753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A4-4529-BF95-292ADB537611}"/>
                </c:ext>
              </c:extLst>
            </c:dLbl>
            <c:dLbl>
              <c:idx val="9"/>
              <c:layout>
                <c:manualLayout>
                  <c:x val="3.4364261168384879E-3"/>
                  <c:y val="1.9753086419753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A4-4529-BF95-292ADB5376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17 oben Finanzierungsbedarf'!$T$10:$AH$10</c:f>
              <c:strCache>
                <c:ptCount val="15"/>
                <c:pt idx="0">
                  <c:v>Insgesamt</c:v>
                </c:pt>
                <c:pt idx="2">
                  <c:v>Agrar-
wirtschaft</c:v>
                </c:pt>
                <c:pt idx="3">
                  <c:v>Ernährung/
Tabak</c:v>
                </c:pt>
                <c:pt idx="4">
                  <c:v>Chemie/
Kunststoff</c:v>
                </c:pt>
                <c:pt idx="5">
                  <c:v>Dienst-
leistungen</c:v>
                </c:pt>
                <c:pt idx="6">
                  <c:v>Handel</c:v>
                </c:pt>
                <c:pt idx="7">
                  <c:v>Metall/Stahl/
Kfz/MBau</c:v>
                </c:pt>
                <c:pt idx="8">
                  <c:v>Baugewerbe</c:v>
                </c:pt>
                <c:pt idx="9">
                  <c:v>Elektro</c:v>
                </c:pt>
                <c:pt idx="11">
                  <c:v>bis 20 Besch.</c:v>
                </c:pt>
                <c:pt idx="12">
                  <c:v>21 bis 100 B.</c:v>
                </c:pt>
                <c:pt idx="13">
                  <c:v>101 bis 200 B.</c:v>
                </c:pt>
                <c:pt idx="14">
                  <c:v>über 200 B.</c:v>
                </c:pt>
              </c:strCache>
            </c:strRef>
          </c:cat>
          <c:val>
            <c:numRef>
              <c:f>'S. 17 oben Finanzierungsbedarf'!$T$11:$AH$11</c:f>
              <c:numCache>
                <c:formatCode>General</c:formatCode>
                <c:ptCount val="15"/>
                <c:pt idx="0">
                  <c:v>21.2</c:v>
                </c:pt>
                <c:pt idx="2">
                  <c:v>30.4</c:v>
                </c:pt>
                <c:pt idx="3">
                  <c:v>26.2</c:v>
                </c:pt>
                <c:pt idx="4">
                  <c:v>24.3</c:v>
                </c:pt>
                <c:pt idx="5">
                  <c:v>23.4</c:v>
                </c:pt>
                <c:pt idx="6">
                  <c:v>20.2</c:v>
                </c:pt>
                <c:pt idx="7">
                  <c:v>18.899999999999999</c:v>
                </c:pt>
                <c:pt idx="8">
                  <c:v>18.2</c:v>
                </c:pt>
                <c:pt idx="9">
                  <c:v>10.3</c:v>
                </c:pt>
                <c:pt idx="11">
                  <c:v>21.4</c:v>
                </c:pt>
                <c:pt idx="12">
                  <c:v>21.396396396396398</c:v>
                </c:pt>
                <c:pt idx="13">
                  <c:v>18.899999999999999</c:v>
                </c:pt>
                <c:pt idx="14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A7A4-4529-BF95-292ADB53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752587136"/>
        <c:axId val="752588672"/>
      </c:barChart>
      <c:catAx>
        <c:axId val="75258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 rtl="0">
              <a:defRPr/>
            </a:pPr>
            <a:endParaRPr lang="de-DE"/>
          </a:p>
        </c:txPr>
        <c:crossAx val="752588672"/>
        <c:crosses val="autoZero"/>
        <c:auto val="1"/>
        <c:lblAlgn val="ctr"/>
        <c:lblOffset val="100"/>
        <c:noMultiLvlLbl val="0"/>
      </c:catAx>
      <c:valAx>
        <c:axId val="752588672"/>
        <c:scaling>
          <c:orientation val="minMax"/>
          <c:max val="35"/>
          <c:min val="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7525871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Frutiger 45 Light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5563595091153"/>
          <c:y val="0"/>
          <c:w val="0.55390153933461017"/>
          <c:h val="0.90971076115485561"/>
        </c:manualLayout>
      </c:layout>
      <c:barChart>
        <c:barDir val="bar"/>
        <c:grouping val="clustered"/>
        <c:varyColors val="0"/>
        <c:ser>
          <c:idx val="6"/>
          <c:order val="0"/>
          <c:tx>
            <c:strRef>
              <c:f>'S. 17 unten Klimapaket'!$F$11</c:f>
              <c:strCache>
                <c:ptCount val="1"/>
                <c:pt idx="0">
                  <c:v>Nicht betroffen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FFFFFF"/>
              </a:solidFill>
            </a:ln>
          </c:spPr>
          <c:invertIfNegative val="0"/>
          <c:cat>
            <c:strRef>
              <c:f>'S. 17 unten Klimapaket'!$A$12:$A$21</c:f>
              <c:strCache>
                <c:ptCount val="10"/>
                <c:pt idx="0">
                  <c:v>Elektro</c:v>
                </c:pt>
                <c:pt idx="1">
                  <c:v>Metall/Kfz/Mbau</c:v>
                </c:pt>
                <c:pt idx="2">
                  <c:v>Handel</c:v>
                </c:pt>
                <c:pt idx="3">
                  <c:v>Dienstleistungen</c:v>
                </c:pt>
                <c:pt idx="4">
                  <c:v>Bau</c:v>
                </c:pt>
                <c:pt idx="5">
                  <c:v>Chemie</c:v>
                </c:pt>
                <c:pt idx="6">
                  <c:v>Agrar</c:v>
                </c:pt>
                <c:pt idx="7">
                  <c:v>Ernährung</c:v>
                </c:pt>
                <c:pt idx="9">
                  <c:v>Insgesamt</c:v>
                </c:pt>
              </c:strCache>
            </c:strRef>
          </c:cat>
          <c:val>
            <c:numRef>
              <c:f>'S. 17 unten Klimapaket'!$F$12:$F$21</c:f>
              <c:numCache>
                <c:formatCode>General</c:formatCode>
                <c:ptCount val="10"/>
                <c:pt idx="0">
                  <c:v>10.3</c:v>
                </c:pt>
                <c:pt idx="1">
                  <c:v>9.3000000000000007</c:v>
                </c:pt>
                <c:pt idx="2">
                  <c:v>9.6</c:v>
                </c:pt>
                <c:pt idx="3">
                  <c:v>12.9</c:v>
                </c:pt>
                <c:pt idx="4">
                  <c:v>6.8</c:v>
                </c:pt>
                <c:pt idx="5">
                  <c:v>6.9</c:v>
                </c:pt>
                <c:pt idx="6">
                  <c:v>4.9000000000000004</c:v>
                </c:pt>
                <c:pt idx="7">
                  <c:v>7.5</c:v>
                </c:pt>
                <c:pt idx="9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3-46E2-A30E-7A992F37A85F}"/>
            </c:ext>
          </c:extLst>
        </c:ser>
        <c:ser>
          <c:idx val="2"/>
          <c:order val="1"/>
          <c:tx>
            <c:strRef>
              <c:f>'S. 17 unten Klimapaket'!$E$11</c:f>
              <c:strCache>
                <c:ptCount val="1"/>
                <c:pt idx="0">
                  <c:v>Wettbewerbsfähigkeit sinkt</c:v>
                </c:pt>
              </c:strCache>
            </c:strRef>
          </c:tx>
          <c:spPr>
            <a:solidFill>
              <a:srgbClr val="E6460F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17 unten Klimapaket'!$A$12:$A$21</c:f>
              <c:strCache>
                <c:ptCount val="10"/>
                <c:pt idx="0">
                  <c:v>Elektro</c:v>
                </c:pt>
                <c:pt idx="1">
                  <c:v>Metall/Kfz/Mbau</c:v>
                </c:pt>
                <c:pt idx="2">
                  <c:v>Handel</c:v>
                </c:pt>
                <c:pt idx="3">
                  <c:v>Dienstleistungen</c:v>
                </c:pt>
                <c:pt idx="4">
                  <c:v>Bau</c:v>
                </c:pt>
                <c:pt idx="5">
                  <c:v>Chemie</c:v>
                </c:pt>
                <c:pt idx="6">
                  <c:v>Agrar</c:v>
                </c:pt>
                <c:pt idx="7">
                  <c:v>Ernährung</c:v>
                </c:pt>
                <c:pt idx="9">
                  <c:v>Insgesamt</c:v>
                </c:pt>
              </c:strCache>
            </c:strRef>
          </c:cat>
          <c:val>
            <c:numRef>
              <c:f>'S. 17 unten Klimapaket'!$E$12:$E$21</c:f>
              <c:numCache>
                <c:formatCode>General</c:formatCode>
                <c:ptCount val="10"/>
                <c:pt idx="0">
                  <c:v>15.4</c:v>
                </c:pt>
                <c:pt idx="1">
                  <c:v>29.4</c:v>
                </c:pt>
                <c:pt idx="2">
                  <c:v>18.899999999999999</c:v>
                </c:pt>
                <c:pt idx="3">
                  <c:v>19.2</c:v>
                </c:pt>
                <c:pt idx="4">
                  <c:v>12.8</c:v>
                </c:pt>
                <c:pt idx="5">
                  <c:v>34</c:v>
                </c:pt>
                <c:pt idx="6">
                  <c:v>47.1</c:v>
                </c:pt>
                <c:pt idx="7">
                  <c:v>30.8</c:v>
                </c:pt>
                <c:pt idx="9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33-46E2-A30E-7A992F37A85F}"/>
            </c:ext>
          </c:extLst>
        </c:ser>
        <c:ser>
          <c:idx val="3"/>
          <c:order val="2"/>
          <c:tx>
            <c:strRef>
              <c:f>'S. 17 unten Klimapaket'!$D$11</c:f>
              <c:strCache>
                <c:ptCount val="1"/>
                <c:pt idx="0">
                  <c:v>Investitionen für Klimaschutz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</a:ln>
          </c:spPr>
          <c:invertIfNegative val="0"/>
          <c:cat>
            <c:strRef>
              <c:f>'S. 17 unten Klimapaket'!$A$12:$A$21</c:f>
              <c:strCache>
                <c:ptCount val="10"/>
                <c:pt idx="0">
                  <c:v>Elektro</c:v>
                </c:pt>
                <c:pt idx="1">
                  <c:v>Metall/Kfz/Mbau</c:v>
                </c:pt>
                <c:pt idx="2">
                  <c:v>Handel</c:v>
                </c:pt>
                <c:pt idx="3">
                  <c:v>Dienstleistungen</c:v>
                </c:pt>
                <c:pt idx="4">
                  <c:v>Bau</c:v>
                </c:pt>
                <c:pt idx="5">
                  <c:v>Chemie</c:v>
                </c:pt>
                <c:pt idx="6">
                  <c:v>Agrar</c:v>
                </c:pt>
                <c:pt idx="7">
                  <c:v>Ernährung</c:v>
                </c:pt>
                <c:pt idx="9">
                  <c:v>Insgesamt</c:v>
                </c:pt>
              </c:strCache>
            </c:strRef>
          </c:cat>
          <c:val>
            <c:numRef>
              <c:f>'S. 17 unten Klimapaket'!$D$12:$D$21</c:f>
              <c:numCache>
                <c:formatCode>General</c:formatCode>
                <c:ptCount val="10"/>
                <c:pt idx="0">
                  <c:v>32.5</c:v>
                </c:pt>
                <c:pt idx="1">
                  <c:v>35.299999999999997</c:v>
                </c:pt>
                <c:pt idx="2">
                  <c:v>28.9</c:v>
                </c:pt>
                <c:pt idx="3">
                  <c:v>40.799999999999997</c:v>
                </c:pt>
                <c:pt idx="4">
                  <c:v>33.1</c:v>
                </c:pt>
                <c:pt idx="5">
                  <c:v>38.9</c:v>
                </c:pt>
                <c:pt idx="6">
                  <c:v>37.299999999999997</c:v>
                </c:pt>
                <c:pt idx="7">
                  <c:v>43.9</c:v>
                </c:pt>
                <c:pt idx="9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33-46E2-A30E-7A992F37A85F}"/>
            </c:ext>
          </c:extLst>
        </c:ser>
        <c:ser>
          <c:idx val="1"/>
          <c:order val="3"/>
          <c:tx>
            <c:strRef>
              <c:f>'S. 17 unten Klimapaket'!$C$11</c:f>
              <c:strCache>
                <c:ptCount val="1"/>
                <c:pt idx="0">
                  <c:v>Preiserhöhungen</c:v>
                </c:pt>
              </c:strCache>
            </c:strRef>
          </c:tx>
          <c:spPr>
            <a:solidFill>
              <a:srgbClr val="F08200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17 unten Klimapaket'!$A$12:$A$21</c:f>
              <c:strCache>
                <c:ptCount val="10"/>
                <c:pt idx="0">
                  <c:v>Elektro</c:v>
                </c:pt>
                <c:pt idx="1">
                  <c:v>Metall/Kfz/Mbau</c:v>
                </c:pt>
                <c:pt idx="2">
                  <c:v>Handel</c:v>
                </c:pt>
                <c:pt idx="3">
                  <c:v>Dienstleistungen</c:v>
                </c:pt>
                <c:pt idx="4">
                  <c:v>Bau</c:v>
                </c:pt>
                <c:pt idx="5">
                  <c:v>Chemie</c:v>
                </c:pt>
                <c:pt idx="6">
                  <c:v>Agrar</c:v>
                </c:pt>
                <c:pt idx="7">
                  <c:v>Ernährung</c:v>
                </c:pt>
                <c:pt idx="9">
                  <c:v>Insgesamt</c:v>
                </c:pt>
              </c:strCache>
            </c:strRef>
          </c:cat>
          <c:val>
            <c:numRef>
              <c:f>'S. 17 unten Klimapaket'!$C$12:$C$21</c:f>
              <c:numCache>
                <c:formatCode>General</c:formatCode>
                <c:ptCount val="10"/>
                <c:pt idx="0">
                  <c:v>34.200000000000003</c:v>
                </c:pt>
                <c:pt idx="1">
                  <c:v>39.9</c:v>
                </c:pt>
                <c:pt idx="2">
                  <c:v>40.4</c:v>
                </c:pt>
                <c:pt idx="3">
                  <c:v>45.9</c:v>
                </c:pt>
                <c:pt idx="4">
                  <c:v>50.7</c:v>
                </c:pt>
                <c:pt idx="5">
                  <c:v>41.7</c:v>
                </c:pt>
                <c:pt idx="6">
                  <c:v>40.200000000000003</c:v>
                </c:pt>
                <c:pt idx="7">
                  <c:v>55.1</c:v>
                </c:pt>
                <c:pt idx="9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33-46E2-A30E-7A992F37A85F}"/>
            </c:ext>
          </c:extLst>
        </c:ser>
        <c:ser>
          <c:idx val="0"/>
          <c:order val="4"/>
          <c:tx>
            <c:strRef>
              <c:f>'S. 17 unten Klimapaket'!$B$11</c:f>
              <c:strCache>
                <c:ptCount val="1"/>
                <c:pt idx="0">
                  <c:v>Steigende Kosten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17 unten Klimapaket'!$A$12:$A$21</c:f>
              <c:strCache>
                <c:ptCount val="10"/>
                <c:pt idx="0">
                  <c:v>Elektro</c:v>
                </c:pt>
                <c:pt idx="1">
                  <c:v>Metall/Kfz/Mbau</c:v>
                </c:pt>
                <c:pt idx="2">
                  <c:v>Handel</c:v>
                </c:pt>
                <c:pt idx="3">
                  <c:v>Dienstleistungen</c:v>
                </c:pt>
                <c:pt idx="4">
                  <c:v>Bau</c:v>
                </c:pt>
                <c:pt idx="5">
                  <c:v>Chemie</c:v>
                </c:pt>
                <c:pt idx="6">
                  <c:v>Agrar</c:v>
                </c:pt>
                <c:pt idx="7">
                  <c:v>Ernährung</c:v>
                </c:pt>
                <c:pt idx="9">
                  <c:v>Insgesamt</c:v>
                </c:pt>
              </c:strCache>
            </c:strRef>
          </c:cat>
          <c:val>
            <c:numRef>
              <c:f>'S. 17 unten Klimapaket'!$B$12:$B$21</c:f>
              <c:numCache>
                <c:formatCode>General</c:formatCode>
                <c:ptCount val="10"/>
                <c:pt idx="0">
                  <c:v>51.3</c:v>
                </c:pt>
                <c:pt idx="1">
                  <c:v>57</c:v>
                </c:pt>
                <c:pt idx="2">
                  <c:v>57.9</c:v>
                </c:pt>
                <c:pt idx="3">
                  <c:v>59.2</c:v>
                </c:pt>
                <c:pt idx="4">
                  <c:v>60.1</c:v>
                </c:pt>
                <c:pt idx="5">
                  <c:v>61.8</c:v>
                </c:pt>
                <c:pt idx="6">
                  <c:v>73.5</c:v>
                </c:pt>
                <c:pt idx="7">
                  <c:v>74.8</c:v>
                </c:pt>
                <c:pt idx="9">
                  <c:v>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33-46E2-A30E-7A992F37A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axId val="994009856"/>
        <c:axId val="994011392"/>
      </c:barChart>
      <c:catAx>
        <c:axId val="99400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99401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4011392"/>
        <c:scaling>
          <c:orientation val="minMax"/>
          <c:max val="75"/>
          <c:min val="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99400985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0351114894421996"/>
          <c:y val="0.42677585301837273"/>
          <c:w val="0.29568040481426316"/>
          <c:h val="0.499890813648294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19284349811307"/>
          <c:y val="1.488095238095238E-2"/>
          <c:w val="0.7184547567648718"/>
          <c:h val="0.81733410624285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'S. 18 Klimapaket'!$L$11</c:f>
              <c:strCache>
                <c:ptCount val="1"/>
                <c:pt idx="0">
                  <c:v>Langfristig überwiegen die Vorteile für die Gesellschaft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18 Klimapaket'!$S$12:$S$26</c:f>
              <c:strCache>
                <c:ptCount val="15"/>
                <c:pt idx="0">
                  <c:v>Agrar</c:v>
                </c:pt>
                <c:pt idx="1">
                  <c:v>Dienstleistungen</c:v>
                </c:pt>
                <c:pt idx="2">
                  <c:v>Metall/Kfz/Mbau</c:v>
                </c:pt>
                <c:pt idx="3">
                  <c:v>Bau</c:v>
                </c:pt>
                <c:pt idx="4">
                  <c:v>Ernährung</c:v>
                </c:pt>
                <c:pt idx="5">
                  <c:v>Handel</c:v>
                </c:pt>
                <c:pt idx="6">
                  <c:v>Elektro</c:v>
                </c:pt>
                <c:pt idx="7">
                  <c:v>Chemie</c:v>
                </c:pt>
                <c:pt idx="9">
                  <c:v>&lt; 5Mio€</c:v>
                </c:pt>
                <c:pt idx="10">
                  <c:v>5 bis &lt; 25Mio€</c:v>
                </c:pt>
                <c:pt idx="11">
                  <c:v>25 bis &lt; 50Mio€</c:v>
                </c:pt>
                <c:pt idx="12">
                  <c:v>Umsatz: &gt; 50Mio€</c:v>
                </c:pt>
                <c:pt idx="14">
                  <c:v>Insgesamt</c:v>
                </c:pt>
              </c:strCache>
            </c:strRef>
          </c:cat>
          <c:val>
            <c:numRef>
              <c:f>'S. 18 Klimapaket'!$W$12:$W$26</c:f>
              <c:numCache>
                <c:formatCode>General</c:formatCode>
                <c:ptCount val="15"/>
                <c:pt idx="0">
                  <c:v>52</c:v>
                </c:pt>
                <c:pt idx="1">
                  <c:v>58.5</c:v>
                </c:pt>
                <c:pt idx="2">
                  <c:v>59.4</c:v>
                </c:pt>
                <c:pt idx="3">
                  <c:v>60.1</c:v>
                </c:pt>
                <c:pt idx="4">
                  <c:v>60.7</c:v>
                </c:pt>
                <c:pt idx="5">
                  <c:v>62.7</c:v>
                </c:pt>
                <c:pt idx="6">
                  <c:v>65</c:v>
                </c:pt>
                <c:pt idx="7">
                  <c:v>66.7</c:v>
                </c:pt>
                <c:pt idx="9">
                  <c:v>59.4</c:v>
                </c:pt>
                <c:pt idx="10">
                  <c:v>59.7</c:v>
                </c:pt>
                <c:pt idx="11">
                  <c:v>63.6</c:v>
                </c:pt>
                <c:pt idx="12">
                  <c:v>61.6</c:v>
                </c:pt>
                <c:pt idx="1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0-4F77-9508-CC9F983CDF95}"/>
            </c:ext>
          </c:extLst>
        </c:ser>
        <c:ser>
          <c:idx val="3"/>
          <c:order val="1"/>
          <c:tx>
            <c:strRef>
              <c:f>'S. 18 Klimapaket'!$K$11</c:f>
              <c:strCache>
                <c:ptCount val="1"/>
                <c:pt idx="0">
                  <c:v>Langfristig überwiegen die Vorteile für das Unternehmen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9525">
              <a:solidFill>
                <a:srgbClr val="FFFFFF"/>
              </a:solidFill>
            </a:ln>
          </c:spPr>
          <c:invertIfNegative val="0"/>
          <c:cat>
            <c:strRef>
              <c:f>'S. 18 Klimapaket'!$S$12:$S$26</c:f>
              <c:strCache>
                <c:ptCount val="15"/>
                <c:pt idx="0">
                  <c:v>Agrar</c:v>
                </c:pt>
                <c:pt idx="1">
                  <c:v>Dienstleistungen</c:v>
                </c:pt>
                <c:pt idx="2">
                  <c:v>Metall/Kfz/Mbau</c:v>
                </c:pt>
                <c:pt idx="3">
                  <c:v>Bau</c:v>
                </c:pt>
                <c:pt idx="4">
                  <c:v>Ernährung</c:v>
                </c:pt>
                <c:pt idx="5">
                  <c:v>Handel</c:v>
                </c:pt>
                <c:pt idx="6">
                  <c:v>Elektro</c:v>
                </c:pt>
                <c:pt idx="7">
                  <c:v>Chemie</c:v>
                </c:pt>
                <c:pt idx="9">
                  <c:v>&lt; 5Mio€</c:v>
                </c:pt>
                <c:pt idx="10">
                  <c:v>5 bis &lt; 25Mio€</c:v>
                </c:pt>
                <c:pt idx="11">
                  <c:v>25 bis &lt; 50Mio€</c:v>
                </c:pt>
                <c:pt idx="12">
                  <c:v>Umsatz: &gt; 50Mio€</c:v>
                </c:pt>
                <c:pt idx="14">
                  <c:v>Insgesamt</c:v>
                </c:pt>
              </c:strCache>
            </c:strRef>
          </c:cat>
          <c:val>
            <c:numRef>
              <c:f>'S. 18 Klimapaket'!$V$12:$V$26</c:f>
              <c:numCache>
                <c:formatCode>General</c:formatCode>
                <c:ptCount val="15"/>
                <c:pt idx="0">
                  <c:v>22.5</c:v>
                </c:pt>
                <c:pt idx="1">
                  <c:v>35.1</c:v>
                </c:pt>
                <c:pt idx="2">
                  <c:v>28.6</c:v>
                </c:pt>
                <c:pt idx="3">
                  <c:v>39.9</c:v>
                </c:pt>
                <c:pt idx="4">
                  <c:v>25.2</c:v>
                </c:pt>
                <c:pt idx="5">
                  <c:v>31.1</c:v>
                </c:pt>
                <c:pt idx="6">
                  <c:v>33.299999999999997</c:v>
                </c:pt>
                <c:pt idx="7">
                  <c:v>29.2</c:v>
                </c:pt>
                <c:pt idx="9">
                  <c:v>29.3</c:v>
                </c:pt>
                <c:pt idx="10">
                  <c:v>30.5</c:v>
                </c:pt>
                <c:pt idx="11">
                  <c:v>31.7</c:v>
                </c:pt>
                <c:pt idx="12">
                  <c:v>42</c:v>
                </c:pt>
                <c:pt idx="14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0-4F77-9508-CC9F983CD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94009856"/>
        <c:axId val="994011392"/>
        <c:extLst>
          <c:ext xmlns:c15="http://schemas.microsoft.com/office/drawing/2012/chart" uri="{02D57815-91ED-43cb-92C2-25804820EDAC}">
            <c15:filteredBar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'S. 18 Klimapaket'!$I$11</c15:sqref>
                        </c15:formulaRef>
                      </c:ext>
                    </c:extLst>
                    <c:strCache>
                      <c:ptCount val="1"/>
                      <c:pt idx="0">
                        <c:v>Maßnahmen sind übertrieben</c:v>
                      </c:pt>
                    </c:strCache>
                  </c:strRef>
                </c:tx>
                <c:spPr>
                  <a:solidFill>
                    <a:schemeClr val="tx1">
                      <a:lumMod val="50000"/>
                      <a:lumOff val="50000"/>
                    </a:schemeClr>
                  </a:solidFill>
                  <a:ln w="9525">
                    <a:solidFill>
                      <a:srgbClr val="FFFFFF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'S. 18 Klimapaket'!$S$12:$S$26</c15:sqref>
                        </c15:formulaRef>
                      </c:ext>
                    </c:extLst>
                    <c:strCache>
                      <c:ptCount val="15"/>
                      <c:pt idx="0">
                        <c:v>Agrar</c:v>
                      </c:pt>
                      <c:pt idx="1">
                        <c:v>Dienstleistungen</c:v>
                      </c:pt>
                      <c:pt idx="2">
                        <c:v>Metall/Kfz/Mbau</c:v>
                      </c:pt>
                      <c:pt idx="3">
                        <c:v>Bau</c:v>
                      </c:pt>
                      <c:pt idx="4">
                        <c:v>Ernährung</c:v>
                      </c:pt>
                      <c:pt idx="5">
                        <c:v>Handel</c:v>
                      </c:pt>
                      <c:pt idx="6">
                        <c:v>Elektro</c:v>
                      </c:pt>
                      <c:pt idx="7">
                        <c:v>Chemie</c:v>
                      </c:pt>
                      <c:pt idx="9">
                        <c:v>&lt; 5Mio€</c:v>
                      </c:pt>
                      <c:pt idx="10">
                        <c:v>5 bis &lt; 25Mio€</c:v>
                      </c:pt>
                      <c:pt idx="11">
                        <c:v>25 bis &lt; 50Mio€</c:v>
                      </c:pt>
                      <c:pt idx="12">
                        <c:v>Umsatz: &gt; 50Mio€</c:v>
                      </c:pt>
                      <c:pt idx="14">
                        <c:v>Insgesamt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'S. 18 Klimapaket'!$T$12:$T$26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43.1</c:v>
                      </c:pt>
                      <c:pt idx="1">
                        <c:v>23.4</c:v>
                      </c:pt>
                      <c:pt idx="2">
                        <c:v>31.6</c:v>
                      </c:pt>
                      <c:pt idx="3">
                        <c:v>31.1</c:v>
                      </c:pt>
                      <c:pt idx="4">
                        <c:v>34.6</c:v>
                      </c:pt>
                      <c:pt idx="5">
                        <c:v>28.1</c:v>
                      </c:pt>
                      <c:pt idx="6">
                        <c:v>23.9</c:v>
                      </c:pt>
                      <c:pt idx="7">
                        <c:v>25</c:v>
                      </c:pt>
                      <c:pt idx="9">
                        <c:v>36.700000000000003</c:v>
                      </c:pt>
                      <c:pt idx="10">
                        <c:v>27.6</c:v>
                      </c:pt>
                      <c:pt idx="11">
                        <c:v>25.6</c:v>
                      </c:pt>
                      <c:pt idx="12">
                        <c:v>32.1</c:v>
                      </c:pt>
                      <c:pt idx="14">
                        <c:v>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7C0-4F77-9508-CC9F983CDF95}"/>
                  </c:ext>
                </c:extLst>
              </c15:ser>
            </c15:filteredBarSeries>
            <c15:filteredBarSeries>
              <c15:ser>
                <c:idx val="1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'S. 18 Klimapaket'!$J$11</c15:sqref>
                        </c15:formulaRef>
                      </c:ext>
                    </c:extLst>
                    <c:strCache>
                      <c:ptCount val="1"/>
                      <c:pt idx="0">
                        <c:v>Maßnahmen reichen nicht aus</c:v>
                      </c:pt>
                    </c:strCache>
                  </c:strRef>
                </c:tx>
                <c:spPr>
                  <a:solidFill>
                    <a:srgbClr val="F08200"/>
                  </a:solidFill>
                  <a:ln w="9525">
                    <a:solidFill>
                      <a:srgbClr val="FFFFFF"/>
                    </a:solidFill>
                    <a:prstDash val="solid"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'S. 18 Klimapaket'!$S$12:$S$26</c15:sqref>
                        </c15:formulaRef>
                      </c:ext>
                    </c:extLst>
                    <c:strCache>
                      <c:ptCount val="15"/>
                      <c:pt idx="0">
                        <c:v>Agrar</c:v>
                      </c:pt>
                      <c:pt idx="1">
                        <c:v>Dienstleistungen</c:v>
                      </c:pt>
                      <c:pt idx="2">
                        <c:v>Metall/Kfz/Mbau</c:v>
                      </c:pt>
                      <c:pt idx="3">
                        <c:v>Bau</c:v>
                      </c:pt>
                      <c:pt idx="4">
                        <c:v>Ernährung</c:v>
                      </c:pt>
                      <c:pt idx="5">
                        <c:v>Handel</c:v>
                      </c:pt>
                      <c:pt idx="6">
                        <c:v>Elektro</c:v>
                      </c:pt>
                      <c:pt idx="7">
                        <c:v>Chemie</c:v>
                      </c:pt>
                      <c:pt idx="9">
                        <c:v>&lt; 5Mio€</c:v>
                      </c:pt>
                      <c:pt idx="10">
                        <c:v>5 bis &lt; 25Mio€</c:v>
                      </c:pt>
                      <c:pt idx="11">
                        <c:v>25 bis &lt; 50Mio€</c:v>
                      </c:pt>
                      <c:pt idx="12">
                        <c:v>Umsatz: &gt; 50Mio€</c:v>
                      </c:pt>
                      <c:pt idx="14">
                        <c:v>Insgesamt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'S. 18 Klimapaket'!$U$12:$U$26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25.5</c:v>
                      </c:pt>
                      <c:pt idx="1">
                        <c:v>34.799999999999997</c:v>
                      </c:pt>
                      <c:pt idx="2">
                        <c:v>29.1</c:v>
                      </c:pt>
                      <c:pt idx="3">
                        <c:v>32.4</c:v>
                      </c:pt>
                      <c:pt idx="4">
                        <c:v>29</c:v>
                      </c:pt>
                      <c:pt idx="5">
                        <c:v>36.4</c:v>
                      </c:pt>
                      <c:pt idx="6">
                        <c:v>35.1</c:v>
                      </c:pt>
                      <c:pt idx="7">
                        <c:v>34.700000000000003</c:v>
                      </c:pt>
                      <c:pt idx="9">
                        <c:v>27.7</c:v>
                      </c:pt>
                      <c:pt idx="10">
                        <c:v>29.4</c:v>
                      </c:pt>
                      <c:pt idx="11">
                        <c:v>38.6</c:v>
                      </c:pt>
                      <c:pt idx="12">
                        <c:v>42</c:v>
                      </c:pt>
                      <c:pt idx="14">
                        <c:v>32.6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7C0-4F77-9508-CC9F983CDF95}"/>
                  </c:ext>
                </c:extLst>
              </c15:ser>
            </c15:filteredBarSeries>
          </c:ext>
        </c:extLst>
      </c:barChart>
      <c:catAx>
        <c:axId val="99400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401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4011392"/>
        <c:scaling>
          <c:orientation val="minMax"/>
          <c:max val="69"/>
          <c:min val="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400985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55501716131638"/>
          <c:y val="0.90797546012269936"/>
          <c:w val="0.83244498283868362"/>
          <c:h val="8.9151892823213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47819401362708"/>
          <c:y val="1.4880995631613977E-2"/>
          <c:w val="0.71168159127167929"/>
          <c:h val="0.819922477903866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'S. 18 Klimapaket'!$P$11</c:f>
              <c:strCache>
                <c:ptCount val="1"/>
                <c:pt idx="0">
                  <c:v>Maßnahmen sind übertrieben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18 Klimapaket'!$H$12:$H$26</c:f>
              <c:strCache>
                <c:ptCount val="15"/>
                <c:pt idx="0">
                  <c:v>Agrar</c:v>
                </c:pt>
                <c:pt idx="1">
                  <c:v>Ernährung</c:v>
                </c:pt>
                <c:pt idx="2">
                  <c:v>Metall/Kfz/Mbau</c:v>
                </c:pt>
                <c:pt idx="3">
                  <c:v>Bau</c:v>
                </c:pt>
                <c:pt idx="4">
                  <c:v>Chemie</c:v>
                </c:pt>
                <c:pt idx="5">
                  <c:v>Dienstleistungen</c:v>
                </c:pt>
                <c:pt idx="6">
                  <c:v>Elektro</c:v>
                </c:pt>
                <c:pt idx="7">
                  <c:v>Handel</c:v>
                </c:pt>
                <c:pt idx="9">
                  <c:v>&lt; 5Mio€</c:v>
                </c:pt>
                <c:pt idx="10">
                  <c:v>5 bis &lt; 25Mio€</c:v>
                </c:pt>
                <c:pt idx="11">
                  <c:v>25 bis &lt; 50Mio€</c:v>
                </c:pt>
                <c:pt idx="12">
                  <c:v>Umsatz: &gt; 50Mio€</c:v>
                </c:pt>
                <c:pt idx="14">
                  <c:v>Insgesamt</c:v>
                </c:pt>
              </c:strCache>
            </c:strRef>
          </c:cat>
          <c:val>
            <c:numRef>
              <c:f>'S. 18 Klimapaket'!$P$12:$P$26</c:f>
              <c:numCache>
                <c:formatCode>General</c:formatCode>
                <c:ptCount val="15"/>
                <c:pt idx="0">
                  <c:v>-43.1</c:v>
                </c:pt>
                <c:pt idx="1">
                  <c:v>-34.6</c:v>
                </c:pt>
                <c:pt idx="2">
                  <c:v>-31.6</c:v>
                </c:pt>
                <c:pt idx="3">
                  <c:v>-31.1</c:v>
                </c:pt>
                <c:pt idx="4">
                  <c:v>-25</c:v>
                </c:pt>
                <c:pt idx="5">
                  <c:v>-23.4</c:v>
                </c:pt>
                <c:pt idx="6">
                  <c:v>-23.9</c:v>
                </c:pt>
                <c:pt idx="7">
                  <c:v>-28.1</c:v>
                </c:pt>
                <c:pt idx="8">
                  <c:v>0</c:v>
                </c:pt>
                <c:pt idx="9">
                  <c:v>-36.700000000000003</c:v>
                </c:pt>
                <c:pt idx="10">
                  <c:v>-27.6</c:v>
                </c:pt>
                <c:pt idx="11">
                  <c:v>-25.6</c:v>
                </c:pt>
                <c:pt idx="12">
                  <c:v>-32.1</c:v>
                </c:pt>
                <c:pt idx="14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4-4895-87B0-352D001B3E87}"/>
            </c:ext>
          </c:extLst>
        </c:ser>
        <c:ser>
          <c:idx val="1"/>
          <c:order val="1"/>
          <c:tx>
            <c:strRef>
              <c:f>'S. 18 Klimapaket'!$J$11</c:f>
              <c:strCache>
                <c:ptCount val="1"/>
                <c:pt idx="0">
                  <c:v>Maßnahmen reichen nicht aus</c:v>
                </c:pt>
              </c:strCache>
            </c:strRef>
          </c:tx>
          <c:spPr>
            <a:solidFill>
              <a:srgbClr val="F08200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18 Klimapaket'!$H$12:$H$26</c:f>
              <c:strCache>
                <c:ptCount val="15"/>
                <c:pt idx="0">
                  <c:v>Agrar</c:v>
                </c:pt>
                <c:pt idx="1">
                  <c:v>Ernährung</c:v>
                </c:pt>
                <c:pt idx="2">
                  <c:v>Metall/Kfz/Mbau</c:v>
                </c:pt>
                <c:pt idx="3">
                  <c:v>Bau</c:v>
                </c:pt>
                <c:pt idx="4">
                  <c:v>Chemie</c:v>
                </c:pt>
                <c:pt idx="5">
                  <c:v>Dienstleistungen</c:v>
                </c:pt>
                <c:pt idx="6">
                  <c:v>Elektro</c:v>
                </c:pt>
                <c:pt idx="7">
                  <c:v>Handel</c:v>
                </c:pt>
                <c:pt idx="9">
                  <c:v>&lt; 5Mio€</c:v>
                </c:pt>
                <c:pt idx="10">
                  <c:v>5 bis &lt; 25Mio€</c:v>
                </c:pt>
                <c:pt idx="11">
                  <c:v>25 bis &lt; 50Mio€</c:v>
                </c:pt>
                <c:pt idx="12">
                  <c:v>Umsatz: &gt; 50Mio€</c:v>
                </c:pt>
                <c:pt idx="14">
                  <c:v>Insgesamt</c:v>
                </c:pt>
              </c:strCache>
            </c:strRef>
          </c:cat>
          <c:val>
            <c:numRef>
              <c:f>'S. 18 Klimapaket'!$J$12:$J$26</c:f>
              <c:numCache>
                <c:formatCode>General</c:formatCode>
                <c:ptCount val="15"/>
                <c:pt idx="0">
                  <c:v>25.5</c:v>
                </c:pt>
                <c:pt idx="1">
                  <c:v>29</c:v>
                </c:pt>
                <c:pt idx="2">
                  <c:v>29.1</c:v>
                </c:pt>
                <c:pt idx="3">
                  <c:v>32.4</c:v>
                </c:pt>
                <c:pt idx="4">
                  <c:v>34.700000000000003</c:v>
                </c:pt>
                <c:pt idx="5">
                  <c:v>34.799999999999997</c:v>
                </c:pt>
                <c:pt idx="6">
                  <c:v>35.1</c:v>
                </c:pt>
                <c:pt idx="7">
                  <c:v>36.4</c:v>
                </c:pt>
                <c:pt idx="9">
                  <c:v>27.7</c:v>
                </c:pt>
                <c:pt idx="10">
                  <c:v>29.4</c:v>
                </c:pt>
                <c:pt idx="11">
                  <c:v>38.6</c:v>
                </c:pt>
                <c:pt idx="12">
                  <c:v>42</c:v>
                </c:pt>
                <c:pt idx="14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4-4895-87B0-352D001B3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94009856"/>
        <c:axId val="994011392"/>
      </c:barChart>
      <c:catAx>
        <c:axId val="99400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401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4011392"/>
        <c:scaling>
          <c:orientation val="minMax"/>
          <c:max val="40"/>
          <c:min val="-5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400985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638129792599459"/>
          <c:y val="0.90964784693084311"/>
          <c:w val="0.76074288508054144"/>
          <c:h val="9.02137702417755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7517288599794591E-2"/>
          <c:y val="4.458496741961309E-2"/>
          <c:w val="0.98248271140020538"/>
          <c:h val="0.91854599256174063"/>
        </c:manualLayout>
      </c:layout>
      <c:lineChart>
        <c:grouping val="standard"/>
        <c:varyColors val="0"/>
        <c:ser>
          <c:idx val="1"/>
          <c:order val="0"/>
          <c:tx>
            <c:strRef>
              <c:f>'Seite 6l bis 7'!$F$3</c:f>
              <c:strCache>
                <c:ptCount val="1"/>
                <c:pt idx="0">
                  <c:v>Metall/Kfz/Mbau</c:v>
                </c:pt>
              </c:strCache>
            </c:strRef>
          </c:tx>
          <c:marker>
            <c:symbol val="none"/>
          </c:marker>
          <c:dPt>
            <c:idx val="31"/>
            <c:marker>
              <c:symbol val="auto"/>
            </c:marker>
            <c:bubble3D val="0"/>
            <c:spPr>
              <a:ln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1-C730-41BC-948E-9A2C0B093345}"/>
              </c:ext>
            </c:extLst>
          </c:dPt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7'!$F$23:$F$54</c:f>
              <c:numCache>
                <c:formatCode>General</c:formatCode>
                <c:ptCount val="32"/>
                <c:pt idx="0">
                  <c:v>52.9</c:v>
                </c:pt>
                <c:pt idx="1">
                  <c:v>51.199999999999996</c:v>
                </c:pt>
                <c:pt idx="2">
                  <c:v>55.800000000000011</c:v>
                </c:pt>
                <c:pt idx="3">
                  <c:v>79.5</c:v>
                </c:pt>
                <c:pt idx="4">
                  <c:v>83.7</c:v>
                </c:pt>
                <c:pt idx="5">
                  <c:v>84.5</c:v>
                </c:pt>
                <c:pt idx="6">
                  <c:v>86.100000000000009</c:v>
                </c:pt>
                <c:pt idx="7">
                  <c:v>68.099999999999994</c:v>
                </c:pt>
                <c:pt idx="8">
                  <c:v>-28.799999999999997</c:v>
                </c:pt>
                <c:pt idx="9">
                  <c:v>-30.099999999999987</c:v>
                </c:pt>
                <c:pt idx="10">
                  <c:v>-1.8999999999999986</c:v>
                </c:pt>
                <c:pt idx="11">
                  <c:v>55.900000000000006</c:v>
                </c:pt>
                <c:pt idx="12">
                  <c:v>81.400000000000006</c:v>
                </c:pt>
                <c:pt idx="13">
                  <c:v>78.199999999999989</c:v>
                </c:pt>
                <c:pt idx="14">
                  <c:v>77.300000000000011</c:v>
                </c:pt>
                <c:pt idx="15">
                  <c:v>54</c:v>
                </c:pt>
                <c:pt idx="16">
                  <c:v>63.299999999999983</c:v>
                </c:pt>
                <c:pt idx="17">
                  <c:v>52.400000000000006</c:v>
                </c:pt>
                <c:pt idx="18">
                  <c:v>71.7</c:v>
                </c:pt>
                <c:pt idx="19">
                  <c:v>55.200000000000017</c:v>
                </c:pt>
                <c:pt idx="20">
                  <c:v>64.600000000000009</c:v>
                </c:pt>
                <c:pt idx="21">
                  <c:v>53.4</c:v>
                </c:pt>
                <c:pt idx="22">
                  <c:v>60.599999999999994</c:v>
                </c:pt>
                <c:pt idx="23">
                  <c:v>73.7</c:v>
                </c:pt>
                <c:pt idx="24">
                  <c:v>71.099999999999994</c:v>
                </c:pt>
                <c:pt idx="25">
                  <c:v>81.899999999999991</c:v>
                </c:pt>
                <c:pt idx="26">
                  <c:v>87.899999999999991</c:v>
                </c:pt>
                <c:pt idx="27">
                  <c:v>84.7</c:v>
                </c:pt>
                <c:pt idx="28">
                  <c:v>70</c:v>
                </c:pt>
                <c:pt idx="29">
                  <c:v>45.500000000000007</c:v>
                </c:pt>
                <c:pt idx="30">
                  <c:v>36.1</c:v>
                </c:pt>
                <c:pt idx="31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30-41BC-948E-9A2C0B093345}"/>
            </c:ext>
          </c:extLst>
        </c:ser>
        <c:ser>
          <c:idx val="2"/>
          <c:order val="1"/>
          <c:tx>
            <c:strRef>
              <c:f>'Seite 6l bis 7'!$G$3</c:f>
              <c:strCache>
                <c:ptCount val="1"/>
                <c:pt idx="0">
                  <c:v>Elektro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Pt>
            <c:idx val="31"/>
            <c:marker>
              <c:symbol val="diamond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spPr>
              <a:ln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4-C730-41BC-948E-9A2C0B093345}"/>
              </c:ext>
            </c:extLst>
          </c:dPt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7'!$G$23:$G$54</c:f>
              <c:numCache>
                <c:formatCode>General</c:formatCode>
                <c:ptCount val="32"/>
                <c:pt idx="0">
                  <c:v>43.5</c:v>
                </c:pt>
                <c:pt idx="1">
                  <c:v>44.599999999999994</c:v>
                </c:pt>
                <c:pt idx="2">
                  <c:v>65.699999999999989</c:v>
                </c:pt>
                <c:pt idx="3">
                  <c:v>75.199999999999989</c:v>
                </c:pt>
                <c:pt idx="4">
                  <c:v>74.100000000000009</c:v>
                </c:pt>
                <c:pt idx="5">
                  <c:v>86.1</c:v>
                </c:pt>
                <c:pt idx="6">
                  <c:v>88</c:v>
                </c:pt>
                <c:pt idx="7">
                  <c:v>67.400000000000006</c:v>
                </c:pt>
                <c:pt idx="8">
                  <c:v>-11.700000000000003</c:v>
                </c:pt>
                <c:pt idx="9">
                  <c:v>-1.6000000000000014</c:v>
                </c:pt>
                <c:pt idx="10">
                  <c:v>55.2</c:v>
                </c:pt>
                <c:pt idx="11">
                  <c:v>61.300000000000004</c:v>
                </c:pt>
                <c:pt idx="12">
                  <c:v>81.199999999999989</c:v>
                </c:pt>
                <c:pt idx="13">
                  <c:v>83</c:v>
                </c:pt>
                <c:pt idx="14">
                  <c:v>79.099999999999994</c:v>
                </c:pt>
                <c:pt idx="15">
                  <c:v>56.599999999999994</c:v>
                </c:pt>
                <c:pt idx="16">
                  <c:v>77.5</c:v>
                </c:pt>
                <c:pt idx="17">
                  <c:v>69.900000000000006</c:v>
                </c:pt>
                <c:pt idx="18">
                  <c:v>79.100000000000009</c:v>
                </c:pt>
                <c:pt idx="19">
                  <c:v>81.599999999999994</c:v>
                </c:pt>
                <c:pt idx="20">
                  <c:v>76.599999999999994</c:v>
                </c:pt>
                <c:pt idx="21">
                  <c:v>74.099999999999994</c:v>
                </c:pt>
                <c:pt idx="22">
                  <c:v>91.199999999999989</c:v>
                </c:pt>
                <c:pt idx="23">
                  <c:v>83.800000000000011</c:v>
                </c:pt>
                <c:pt idx="24">
                  <c:v>89.699999999999989</c:v>
                </c:pt>
                <c:pt idx="25">
                  <c:v>87.199999999999989</c:v>
                </c:pt>
                <c:pt idx="26">
                  <c:v>94.1</c:v>
                </c:pt>
                <c:pt idx="27">
                  <c:v>92.8</c:v>
                </c:pt>
                <c:pt idx="28">
                  <c:v>86.4</c:v>
                </c:pt>
                <c:pt idx="29">
                  <c:v>64.899999999999991</c:v>
                </c:pt>
                <c:pt idx="30">
                  <c:v>59.8</c:v>
                </c:pt>
                <c:pt idx="31">
                  <c:v>1.2999999999999972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30-41BC-948E-9A2C0B093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46360"/>
        <c:axId val="1164942096"/>
      </c:lineChart>
      <c:dateAx>
        <c:axId val="1164946360"/>
        <c:scaling>
          <c:orientation val="minMax"/>
          <c:max val="44013"/>
          <c:min val="38443"/>
        </c:scaling>
        <c:delete val="0"/>
        <c:axPos val="b"/>
        <c:numFmt formatCode="yy" sourceLinked="0"/>
        <c:majorTickMark val="none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1164942096"/>
        <c:crosses val="autoZero"/>
        <c:auto val="0"/>
        <c:lblOffset val="100"/>
        <c:baseTimeUnit val="months"/>
        <c:majorUnit val="12"/>
        <c:majorTimeUnit val="months"/>
      </c:dateAx>
      <c:valAx>
        <c:axId val="1164942096"/>
        <c:scaling>
          <c:orientation val="minMax"/>
          <c:max val="100"/>
          <c:min val="-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_ ;[Red]\-#,##0\ " sourceLinked="0"/>
        <c:majorTickMark val="out"/>
        <c:minorTickMark val="none"/>
        <c:tickLblPos val="nextTo"/>
        <c:spPr>
          <a:ln w="25400">
            <a:noFill/>
          </a:ln>
        </c:spPr>
        <c:txPr>
          <a:bodyPr/>
          <a:lstStyle/>
          <a:p>
            <a:pPr>
              <a:defRPr sz="700"/>
            </a:pPr>
            <a:endParaRPr lang="de-DE"/>
          </a:p>
        </c:txPr>
        <c:crossAx val="116494636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564983788791107"/>
          <c:y val="0.7743627296587926"/>
          <c:w val="0.56463794966805614"/>
          <c:h val="9.1612073490813642E-2"/>
        </c:manualLayout>
      </c:layout>
      <c:overlay val="0"/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252182762868927"/>
          <c:y val="1.466275659824047E-2"/>
          <c:w val="0.59747817237131073"/>
          <c:h val="0.971159259454984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'S. 19l Nachfolge'!$C$4</c:f>
              <c:strCache>
                <c:ptCount val="1"/>
                <c:pt idx="0">
                  <c:v>Frühjahr 2020</c:v>
                </c:pt>
              </c:strCache>
            </c:strRef>
          </c:tx>
          <c:spPr>
            <a:solidFill>
              <a:srgbClr val="0E3C8A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4CD-4E5A-8829-07187E869D3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4CD-4E5A-8829-07187E869D3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4CD-4E5A-8829-07187E869D3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4CD-4E5A-8829-07187E869D31}"/>
              </c:ext>
            </c:extLst>
          </c:dPt>
          <c:dLbls>
            <c:dLbl>
              <c:idx val="0"/>
              <c:layout>
                <c:manualLayout>
                  <c:x val="-1.3605442176870748E-2"/>
                  <c:y val="-8.9481935563423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CD-4E5A-8829-07187E869D31}"/>
                </c:ext>
              </c:extLst>
            </c:dLbl>
            <c:dLbl>
              <c:idx val="4"/>
              <c:layout>
                <c:manualLayout>
                  <c:x val="-1.36054421768707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CD-4E5A-8829-07187E869D31}"/>
                </c:ext>
              </c:extLst>
            </c:dLbl>
            <c:dLbl>
              <c:idx val="6"/>
              <c:layout>
                <c:manualLayout>
                  <c:x val="-1.3605442176870748E-2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CD-4E5A-8829-07187E869D31}"/>
                </c:ext>
              </c:extLst>
            </c:dLbl>
            <c:dLbl>
              <c:idx val="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4CD-4E5A-8829-07187E869D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19l Nachfolge'!$A$5:$A$12</c:f>
              <c:strCache>
                <c:ptCount val="8"/>
                <c:pt idx="0">
                  <c:v>Unternehmensnachfolge</c:v>
                </c:pt>
                <c:pt idx="1">
                  <c:v>Davon (in Prozent der 
Betroffenen):</c:v>
                </c:pt>
                <c:pt idx="2">
                  <c:v>Übergabe in der Familie</c:v>
                </c:pt>
                <c:pt idx="3">
                  <c:v>Management Buy Out</c:v>
                </c:pt>
                <c:pt idx="4">
                  <c:v>Management Buy In</c:v>
                </c:pt>
                <c:pt idx="5">
                  <c:v>Verkauf an Unternehmen</c:v>
                </c:pt>
                <c:pt idx="6">
                  <c:v>Verkauf an Finanzinvestor</c:v>
                </c:pt>
                <c:pt idx="7">
                  <c:v>Liquidation</c:v>
                </c:pt>
              </c:strCache>
            </c:strRef>
          </c:cat>
          <c:val>
            <c:numRef>
              <c:f>'S. 19l Nachfolge'!$C$5:$C$12</c:f>
              <c:numCache>
                <c:formatCode>General</c:formatCode>
                <c:ptCount val="8"/>
                <c:pt idx="0">
                  <c:v>32.5</c:v>
                </c:pt>
                <c:pt idx="2" formatCode="0.0">
                  <c:v>67.692307692307693</c:v>
                </c:pt>
                <c:pt idx="3" formatCode="0.0">
                  <c:v>11.076923076923077</c:v>
                </c:pt>
                <c:pt idx="4" formatCode="0.0">
                  <c:v>6.7692307692307701</c:v>
                </c:pt>
                <c:pt idx="5" formatCode="0.0">
                  <c:v>10.153846153846153</c:v>
                </c:pt>
                <c:pt idx="6" formatCode="0.0">
                  <c:v>3.0769230769230771</c:v>
                </c:pt>
                <c:pt idx="7" formatCode="0.0">
                  <c:v>1.2307692307692308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CD-4E5A-8829-07187E869D31}"/>
            </c:ext>
          </c:extLst>
        </c:ser>
        <c:ser>
          <c:idx val="2"/>
          <c:order val="1"/>
          <c:tx>
            <c:strRef>
              <c:f>'S. 19l Nachfolge'!$B$4</c:f>
              <c:strCache>
                <c:ptCount val="1"/>
                <c:pt idx="0">
                  <c:v>Herbst 2017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70068027210885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CD-4E5A-8829-07187E869D31}"/>
                </c:ext>
              </c:extLst>
            </c:dLbl>
            <c:dLbl>
              <c:idx val="2"/>
              <c:layout>
                <c:manualLayout>
                  <c:x val="-1.3807593357760974E-2"/>
                  <c:y val="-3.8809717247381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CD-4E5A-8829-07187E869D31}"/>
                </c:ext>
              </c:extLst>
            </c:dLbl>
            <c:dLbl>
              <c:idx val="4"/>
              <c:layout>
                <c:manualLayout>
                  <c:x val="-9.9009900990099011E-3"/>
                  <c:y val="-4.02983371400435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CD-4E5A-8829-07187E869D31}"/>
                </c:ext>
              </c:extLst>
            </c:dLbl>
            <c:dLbl>
              <c:idx val="6"/>
              <c:layout>
                <c:manualLayout>
                  <c:x val="0"/>
                  <c:y val="4.4753298455142768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CD-4E5A-8829-07187E869D31}"/>
                </c:ext>
              </c:extLst>
            </c:dLbl>
            <c:dLbl>
              <c:idx val="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4CD-4E5A-8829-07187E869D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19l Nachfolge'!$A$5:$A$12</c:f>
              <c:strCache>
                <c:ptCount val="8"/>
                <c:pt idx="0">
                  <c:v>Unternehmensnachfolge</c:v>
                </c:pt>
                <c:pt idx="1">
                  <c:v>Davon (in Prozent der 
Betroffenen):</c:v>
                </c:pt>
                <c:pt idx="2">
                  <c:v>Übergabe in der Familie</c:v>
                </c:pt>
                <c:pt idx="3">
                  <c:v>Management Buy Out</c:v>
                </c:pt>
                <c:pt idx="4">
                  <c:v>Management Buy In</c:v>
                </c:pt>
                <c:pt idx="5">
                  <c:v>Verkauf an Unternehmen</c:v>
                </c:pt>
                <c:pt idx="6">
                  <c:v>Verkauf an Finanzinvestor</c:v>
                </c:pt>
                <c:pt idx="7">
                  <c:v>Liquidation</c:v>
                </c:pt>
              </c:strCache>
            </c:strRef>
          </c:cat>
          <c:val>
            <c:numRef>
              <c:f>'S. 19l Nachfolge'!$B$5:$B$12</c:f>
              <c:numCache>
                <c:formatCode>General</c:formatCode>
                <c:ptCount val="8"/>
                <c:pt idx="0">
                  <c:v>26.899999999999995</c:v>
                </c:pt>
                <c:pt idx="2" formatCode="0.0">
                  <c:v>69.88847583643124</c:v>
                </c:pt>
                <c:pt idx="3" formatCode="0.0">
                  <c:v>10.037174721189594</c:v>
                </c:pt>
                <c:pt idx="4" formatCode="0.0">
                  <c:v>7.806691449814128</c:v>
                </c:pt>
                <c:pt idx="5" formatCode="0.0">
                  <c:v>9.2936802973977723</c:v>
                </c:pt>
                <c:pt idx="6" formatCode="0.0">
                  <c:v>2.2304832713754648</c:v>
                </c:pt>
                <c:pt idx="7" formatCode="0.0">
                  <c:v>0.74349442379182173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CD-4E5A-8829-07187E86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3"/>
        <c:axId val="628742784"/>
        <c:axId val="44962176"/>
      </c:barChart>
      <c:catAx>
        <c:axId val="6287427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Frutiger 45 Light"/>
                <a:cs typeface="Arial" pitchFamily="34" charset="0"/>
              </a:defRPr>
            </a:pPr>
            <a:endParaRPr lang="de-DE"/>
          </a:p>
        </c:txPr>
        <c:crossAx val="4496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62176"/>
        <c:scaling>
          <c:orientation val="minMax"/>
          <c:max val="80"/>
          <c:min val="0"/>
        </c:scaling>
        <c:delete val="1"/>
        <c:axPos val="t"/>
        <c:numFmt formatCode="#,##0_ ;\-#,##0\ " sourceLinked="0"/>
        <c:majorTickMark val="out"/>
        <c:minorTickMark val="none"/>
        <c:tickLblPos val="nextTo"/>
        <c:crossAx val="6287427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9922559185052"/>
          <c:y val="1.6438537255112084E-2"/>
          <c:w val="0.25059724677272482"/>
          <c:h val="0.10216747273212072"/>
        </c:manualLayout>
      </c:layout>
      <c:overlay val="1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603363006923837"/>
          <c:y val="1.466275659824047E-2"/>
          <c:w val="0.55093966369930758"/>
          <c:h val="0.865102639296187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08200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98-422C-AD7A-3F051D2FE2E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98-422C-AD7A-3F051D2FE2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98-422C-AD7A-3F051D2FE2E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19l Nachfolge'!$A$5:$A$12</c:f>
              <c:strCache>
                <c:ptCount val="8"/>
                <c:pt idx="0">
                  <c:v>Unternehmensnachfolge</c:v>
                </c:pt>
                <c:pt idx="1">
                  <c:v>Davon (in Prozent der 
Betroffenen):</c:v>
                </c:pt>
                <c:pt idx="2">
                  <c:v>Übergabe in der Familie</c:v>
                </c:pt>
                <c:pt idx="3">
                  <c:v>Management Buy Out</c:v>
                </c:pt>
                <c:pt idx="4">
                  <c:v>Management Buy In</c:v>
                </c:pt>
                <c:pt idx="5">
                  <c:v>Verkauf an Unternehmen</c:v>
                </c:pt>
                <c:pt idx="6">
                  <c:v>Verkauf an Finanzinvestor</c:v>
                </c:pt>
                <c:pt idx="7">
                  <c:v>Liquidation</c:v>
                </c:pt>
              </c:strCache>
            </c:strRef>
          </c:cat>
          <c:val>
            <c:numRef>
              <c:f>'S. 19l Nachfolge'!$B$5:$B$12</c:f>
              <c:numCache>
                <c:formatCode>General</c:formatCode>
                <c:ptCount val="8"/>
                <c:pt idx="0">
                  <c:v>26.899999999999995</c:v>
                </c:pt>
                <c:pt idx="2" formatCode="0.0">
                  <c:v>69.88847583643124</c:v>
                </c:pt>
                <c:pt idx="3" formatCode="0.0">
                  <c:v>10.037174721189594</c:v>
                </c:pt>
                <c:pt idx="4" formatCode="0.0">
                  <c:v>7.806691449814128</c:v>
                </c:pt>
                <c:pt idx="5" formatCode="0.0">
                  <c:v>9.2936802973977723</c:v>
                </c:pt>
                <c:pt idx="6" formatCode="0.0">
                  <c:v>2.2304832713754648</c:v>
                </c:pt>
                <c:pt idx="7" formatCode="0.0">
                  <c:v>0.74349442379182173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98-422C-AD7A-3F051D2FE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628585216"/>
        <c:axId val="628586752"/>
      </c:barChart>
      <c:catAx>
        <c:axId val="628585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Frutiger 45 Light"/>
                <a:cs typeface="Arial" pitchFamily="34" charset="0"/>
              </a:defRPr>
            </a:pPr>
            <a:endParaRPr lang="de-DE"/>
          </a:p>
        </c:txPr>
        <c:crossAx val="62858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586752"/>
        <c:scaling>
          <c:orientation val="minMax"/>
        </c:scaling>
        <c:delete val="0"/>
        <c:axPos val="t"/>
        <c:numFmt formatCode="#,##0_ ;\-#,##0\ " sourceLinked="0"/>
        <c:majorTickMark val="out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Frutiger 45 Light"/>
                <a:cs typeface="Arial" pitchFamily="34" charset="0"/>
              </a:defRPr>
            </a:pPr>
            <a:endParaRPr lang="de-DE"/>
          </a:p>
        </c:txPr>
        <c:crossAx val="62858521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81800197823936"/>
          <c:y val="1.466275659824047E-2"/>
          <c:w val="0.71315529179030668"/>
          <c:h val="0.865102639296187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'S. 19l Nachfolge'!$B$3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F08200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54A-4E7C-B931-7A63B8BF741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54A-4E7C-B931-7A63B8BF741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54A-4E7C-B931-7A63B8BF741A}"/>
              </c:ext>
            </c:extLst>
          </c:dPt>
          <c:dLbls>
            <c:dLbl>
              <c:idx val="0"/>
              <c:layout>
                <c:manualLayout>
                  <c:x val="-5.9347181008902079E-3"/>
                  <c:y val="8.0808080808080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4A-4E7C-B931-7A63B8BF741A}"/>
                </c:ext>
              </c:extLst>
            </c:dLbl>
            <c:dLbl>
              <c:idx val="4"/>
              <c:layout>
                <c:manualLayout>
                  <c:x val="3.6267302764686032E-17"/>
                  <c:y val="8.0808080808080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4A-4E7C-B931-7A63B8BF741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19l Nachfolge'!$A$18:$A$26</c:f>
              <c:strCache>
                <c:ptCount val="9"/>
                <c:pt idx="0">
                  <c:v>Keine Unternehmensnachfolge</c:v>
                </c:pt>
                <c:pt idx="2">
                  <c:v>Übergabe in der Familie</c:v>
                </c:pt>
                <c:pt idx="4">
                  <c:v>Management Buy Out</c:v>
                </c:pt>
                <c:pt idx="5">
                  <c:v>Management Buy In</c:v>
                </c:pt>
                <c:pt idx="6">
                  <c:v>Verkauf an Unternehmen</c:v>
                </c:pt>
                <c:pt idx="7">
                  <c:v>Verkauf an Finanzinvestor</c:v>
                </c:pt>
                <c:pt idx="8">
                  <c:v>Liquidation</c:v>
                </c:pt>
              </c:strCache>
            </c:strRef>
          </c:cat>
          <c:val>
            <c:numRef>
              <c:f>'S. 19l Nachfolge'!$B$18:$B$26</c:f>
              <c:numCache>
                <c:formatCode>General</c:formatCode>
                <c:ptCount val="9"/>
                <c:pt idx="0">
                  <c:v>64.400000000000006</c:v>
                </c:pt>
                <c:pt idx="2">
                  <c:v>18.8</c:v>
                </c:pt>
                <c:pt idx="4">
                  <c:v>2.7</c:v>
                </c:pt>
                <c:pt idx="5">
                  <c:v>2.1</c:v>
                </c:pt>
                <c:pt idx="6">
                  <c:v>2.5</c:v>
                </c:pt>
                <c:pt idx="7">
                  <c:v>0.6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A-4E7C-B931-7A63B8BF741A}"/>
            </c:ext>
          </c:extLst>
        </c:ser>
        <c:ser>
          <c:idx val="1"/>
          <c:order val="1"/>
          <c:tx>
            <c:strRef>
              <c:f>'S. 19l Nachfolge'!$D$3</c:f>
              <c:strCache>
                <c:ptCount val="1"/>
              </c:strCache>
            </c:strRef>
          </c:tx>
          <c:spPr>
            <a:ln w="3175">
              <a:noFill/>
            </a:ln>
          </c:spPr>
          <c:invertIfNegative val="0"/>
          <c:dLbls>
            <c:dLbl>
              <c:idx val="4"/>
              <c:layout>
                <c:manualLayout>
                  <c:x val="-5.93471810089017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4A-4E7C-B931-7A63B8BF741A}"/>
                </c:ext>
              </c:extLst>
            </c:dLbl>
            <c:dLbl>
              <c:idx val="5"/>
              <c:layout>
                <c:manualLayout>
                  <c:x val="-1.1869436201780416E-2"/>
                  <c:y val="6.36284100851029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4A-4E7C-B931-7A63B8BF741A}"/>
                </c:ext>
              </c:extLst>
            </c:dLbl>
            <c:dLbl>
              <c:idx val="8"/>
              <c:layout>
                <c:manualLayout>
                  <c:x val="-5.934718100890207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4A-4E7C-B931-7A63B8BF741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'S. 19l Nachfolge'!$D$18:$D$26</c:f>
              <c:numCache>
                <c:formatCode>General</c:formatCode>
                <c:ptCount val="9"/>
                <c:pt idx="0">
                  <c:v>58.8</c:v>
                </c:pt>
                <c:pt idx="2">
                  <c:v>23.4</c:v>
                </c:pt>
                <c:pt idx="4">
                  <c:v>3.4</c:v>
                </c:pt>
                <c:pt idx="5">
                  <c:v>1.7</c:v>
                </c:pt>
                <c:pt idx="6">
                  <c:v>2.6</c:v>
                </c:pt>
                <c:pt idx="7">
                  <c:v>1.1000000000000001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4A-4E7C-B931-7A63B8BF741A}"/>
            </c:ext>
          </c:extLst>
        </c:ser>
        <c:ser>
          <c:idx val="2"/>
          <c:order val="2"/>
          <c:tx>
            <c:strRef>
              <c:f>'S. 19l Nachfolge'!$E$3</c:f>
              <c:strCache>
                <c:ptCount val="1"/>
                <c:pt idx="0">
                  <c:v>Ost</c:v>
                </c:pt>
              </c:strCache>
            </c:strRef>
          </c:tx>
          <c:spPr>
            <a:ln w="3175">
              <a:noFill/>
            </a:ln>
          </c:spPr>
          <c:invertIfNegative val="0"/>
          <c:dLbls>
            <c:dLbl>
              <c:idx val="0"/>
              <c:layout>
                <c:manualLayout>
                  <c:x val="-7.91295746785361E-3"/>
                  <c:y val="-8.0808080808080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4A-4E7C-B931-7A63B8BF741A}"/>
                </c:ext>
              </c:extLst>
            </c:dLbl>
            <c:dLbl>
              <c:idx val="7"/>
              <c:layout>
                <c:manualLayout>
                  <c:x val="-5.93471810089020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4A-4E7C-B931-7A63B8BF741A}"/>
                </c:ext>
              </c:extLst>
            </c:dLbl>
            <c:dLbl>
              <c:idx val="8"/>
              <c:layout>
                <c:manualLayout>
                  <c:x val="0"/>
                  <c:y val="-8.0808080808080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4A-4E7C-B931-7A63B8BF7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'S. 19l Nachfolge'!$E$18:$E$26</c:f>
              <c:numCache>
                <c:formatCode>General</c:formatCode>
                <c:ptCount val="9"/>
                <c:pt idx="0">
                  <c:v>60.3</c:v>
                </c:pt>
                <c:pt idx="2">
                  <c:v>18.3</c:v>
                </c:pt>
                <c:pt idx="4">
                  <c:v>4</c:v>
                </c:pt>
                <c:pt idx="5">
                  <c:v>3.5</c:v>
                </c:pt>
                <c:pt idx="6">
                  <c:v>5</c:v>
                </c:pt>
                <c:pt idx="7">
                  <c:v>0.8</c:v>
                </c:pt>
                <c:pt idx="8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4A-4E7C-B931-7A63B8BF7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1"/>
        <c:axId val="45017728"/>
        <c:axId val="644006272"/>
      </c:barChart>
      <c:catAx>
        <c:axId val="45017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Frutiger 45 Light"/>
                <a:cs typeface="Arial" pitchFamily="34" charset="0"/>
              </a:defRPr>
            </a:pPr>
            <a:endParaRPr lang="de-DE"/>
          </a:p>
        </c:txPr>
        <c:crossAx val="64400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006272"/>
        <c:scaling>
          <c:orientation val="minMax"/>
          <c:max val="66"/>
          <c:min val="0"/>
        </c:scaling>
        <c:delete val="0"/>
        <c:axPos val="t"/>
        <c:numFmt formatCode="#,##0_ ;\-#,##0\ " sourceLinked="0"/>
        <c:majorTickMark val="out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Frutiger 45 Light"/>
                <a:cs typeface="Arial" pitchFamily="34" charset="0"/>
              </a:defRPr>
            </a:pPr>
            <a:endParaRPr lang="de-DE"/>
          </a:p>
        </c:txPr>
        <c:crossAx val="4501772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226189085414763"/>
          <c:y val="0.73325888809353379"/>
          <c:w val="0.11575986977888891"/>
          <c:h val="0.14358291577189214"/>
        </c:manualLayout>
      </c:layout>
      <c:overlay val="1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18526472069779"/>
          <c:y val="1.488095238095238E-2"/>
          <c:w val="0.6453922426363371"/>
          <c:h val="0.9697151558227310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'S. 19r Nachfolge 2'!$AJ$11</c:f>
              <c:strCache>
                <c:ptCount val="1"/>
              </c:strCache>
            </c:strRef>
          </c:tx>
          <c:spPr>
            <a:solidFill>
              <a:schemeClr val="accent2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5F-4863-8B32-D9CEF70749E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5F-4863-8B32-D9CEF70749E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5F-4863-8B32-D9CEF70749E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5F-4863-8B32-D9CEF70749E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F5F-4863-8B32-D9CEF70749E2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'S. 19r Nachfolge 2'!$AI$12:$AI$25</c:f>
              <c:numCache>
                <c:formatCode>General</c:formatCode>
                <c:ptCount val="14"/>
              </c:numCache>
            </c:numRef>
          </c:cat>
          <c:val>
            <c:numRef>
              <c:f>'S. 19r Nachfolge 2'!$AJ$12:$AJ$25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A-EF5F-4863-8B32-D9CEF7074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44537728"/>
        <c:axId val="644539520"/>
      </c:barChart>
      <c:catAx>
        <c:axId val="64453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453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44539520"/>
        <c:scaling>
          <c:orientation val="minMax"/>
          <c:max val="44"/>
          <c:min val="0"/>
        </c:scaling>
        <c:delete val="0"/>
        <c:axPos val="b"/>
        <c:numFmt formatCode="0" sourceLinked="0"/>
        <c:majorTickMark val="out"/>
        <c:minorTickMark val="none"/>
        <c:tickLblPos val="none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453772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364984549345126"/>
          <c:y val="1.4880969080695789E-2"/>
          <c:w val="0.683507492597908"/>
          <c:h val="0.880954941391547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'S. 19r Nachfolge 2'!$N$11</c:f>
              <c:strCache>
                <c:ptCount val="1"/>
                <c:pt idx="0">
                  <c:v>Sonstige</c:v>
                </c:pt>
              </c:strCache>
            </c:strRef>
          </c:tx>
          <c:spPr>
            <a:solidFill>
              <a:srgbClr val="FFCC00"/>
            </a:solidFill>
            <a:ln>
              <a:solidFill>
                <a:schemeClr val="bg2"/>
              </a:solidFill>
            </a:ln>
          </c:spPr>
          <c:invertIfNegative val="0"/>
          <c:cat>
            <c:strRef>
              <c:f>'S. 19r Nachfolge 2'!$H$12:$H$25</c:f>
              <c:strCache>
                <c:ptCount val="14"/>
                <c:pt idx="0">
                  <c:v>Elektro</c:v>
                </c:pt>
                <c:pt idx="1">
                  <c:v>Dienstleistungen</c:v>
                </c:pt>
                <c:pt idx="2">
                  <c:v>Chemie</c:v>
                </c:pt>
                <c:pt idx="3">
                  <c:v>Metall</c:v>
                </c:pt>
                <c:pt idx="4">
                  <c:v>Handel</c:v>
                </c:pt>
                <c:pt idx="5">
                  <c:v>Agrar</c:v>
                </c:pt>
                <c:pt idx="6">
                  <c:v>Bau</c:v>
                </c:pt>
                <c:pt idx="7">
                  <c:v>Ernährung</c:v>
                </c:pt>
                <c:pt idx="9">
                  <c:v>bis 20 Besch.</c:v>
                </c:pt>
                <c:pt idx="10">
                  <c:v>21 bis 50 Besch.</c:v>
                </c:pt>
                <c:pt idx="11">
                  <c:v>51 bis 100 Besch.</c:v>
                </c:pt>
                <c:pt idx="12">
                  <c:v>101 bis 200 Besch.</c:v>
                </c:pt>
                <c:pt idx="13">
                  <c:v>über 200 Besch.</c:v>
                </c:pt>
              </c:strCache>
            </c:strRef>
          </c:cat>
          <c:val>
            <c:numRef>
              <c:f>'S. 19r Nachfolge 2'!$N$12:$N$25</c:f>
              <c:numCache>
                <c:formatCode>General</c:formatCode>
                <c:ptCount val="14"/>
                <c:pt idx="0">
                  <c:v>0.9</c:v>
                </c:pt>
                <c:pt idx="1">
                  <c:v>2.1</c:v>
                </c:pt>
                <c:pt idx="2">
                  <c:v>0.7</c:v>
                </c:pt>
                <c:pt idx="3">
                  <c:v>2.1</c:v>
                </c:pt>
                <c:pt idx="4">
                  <c:v>0.4</c:v>
                </c:pt>
                <c:pt idx="5">
                  <c:v>2</c:v>
                </c:pt>
                <c:pt idx="6">
                  <c:v>0.7</c:v>
                </c:pt>
                <c:pt idx="7">
                  <c:v>0.9</c:v>
                </c:pt>
                <c:pt idx="9">
                  <c:v>3.6</c:v>
                </c:pt>
                <c:pt idx="10">
                  <c:v>1.4</c:v>
                </c:pt>
                <c:pt idx="11">
                  <c:v>0.7</c:v>
                </c:pt>
                <c:pt idx="12">
                  <c:v>1.6</c:v>
                </c:pt>
                <c:pt idx="1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5-42E8-9BA5-984439EF4DD5}"/>
            </c:ext>
          </c:extLst>
        </c:ser>
        <c:ser>
          <c:idx val="2"/>
          <c:order val="1"/>
          <c:tx>
            <c:strRef>
              <c:f>'S. 19r Nachfolge 2'!$L$11</c:f>
              <c:strCache>
                <c:ptCount val="1"/>
                <c:pt idx="0">
                  <c:v>Management Buy In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19r Nachfolge 2'!$H$12:$H$25</c:f>
              <c:strCache>
                <c:ptCount val="14"/>
                <c:pt idx="0">
                  <c:v>Elektro</c:v>
                </c:pt>
                <c:pt idx="1">
                  <c:v>Dienstleistungen</c:v>
                </c:pt>
                <c:pt idx="2">
                  <c:v>Chemie</c:v>
                </c:pt>
                <c:pt idx="3">
                  <c:v>Metall</c:v>
                </c:pt>
                <c:pt idx="4">
                  <c:v>Handel</c:v>
                </c:pt>
                <c:pt idx="5">
                  <c:v>Agrar</c:v>
                </c:pt>
                <c:pt idx="6">
                  <c:v>Bau</c:v>
                </c:pt>
                <c:pt idx="7">
                  <c:v>Ernährung</c:v>
                </c:pt>
                <c:pt idx="9">
                  <c:v>bis 20 Besch.</c:v>
                </c:pt>
                <c:pt idx="10">
                  <c:v>21 bis 50 Besch.</c:v>
                </c:pt>
                <c:pt idx="11">
                  <c:v>51 bis 100 Besch.</c:v>
                </c:pt>
                <c:pt idx="12">
                  <c:v>101 bis 200 Besch.</c:v>
                </c:pt>
                <c:pt idx="13">
                  <c:v>über 200 Besch.</c:v>
                </c:pt>
              </c:strCache>
            </c:strRef>
          </c:cat>
          <c:val>
            <c:numRef>
              <c:f>'S. 19r Nachfolge 2'!$L$12:$L$25</c:f>
              <c:numCache>
                <c:formatCode>General</c:formatCode>
                <c:ptCount val="14"/>
                <c:pt idx="0">
                  <c:v>2.6</c:v>
                </c:pt>
                <c:pt idx="1">
                  <c:v>1.8</c:v>
                </c:pt>
                <c:pt idx="2">
                  <c:v>2.8</c:v>
                </c:pt>
                <c:pt idx="3">
                  <c:v>2.2000000000000002</c:v>
                </c:pt>
                <c:pt idx="4">
                  <c:v>1.3</c:v>
                </c:pt>
                <c:pt idx="5">
                  <c:v>3.9</c:v>
                </c:pt>
                <c:pt idx="6">
                  <c:v>1.4</c:v>
                </c:pt>
                <c:pt idx="7">
                  <c:v>3.7</c:v>
                </c:pt>
                <c:pt idx="9">
                  <c:v>7.1</c:v>
                </c:pt>
                <c:pt idx="10">
                  <c:v>2.2999999999999998</c:v>
                </c:pt>
                <c:pt idx="11">
                  <c:v>3.4</c:v>
                </c:pt>
                <c:pt idx="12">
                  <c:v>0.5</c:v>
                </c:pt>
                <c:pt idx="1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05-42E8-9BA5-984439EF4DD5}"/>
            </c:ext>
          </c:extLst>
        </c:ser>
        <c:ser>
          <c:idx val="4"/>
          <c:order val="2"/>
          <c:tx>
            <c:strRef>
              <c:f>'S. 19r Nachfolge 2'!$M$11</c:f>
              <c:strCache>
                <c:ptCount val="1"/>
                <c:pt idx="0">
                  <c:v>Verkauf an Unternehmen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rgbClr val="FFFFFF"/>
              </a:solidFill>
            </a:ln>
          </c:spPr>
          <c:invertIfNegative val="0"/>
          <c:cat>
            <c:strRef>
              <c:f>'S. 19r Nachfolge 2'!$H$12:$H$25</c:f>
              <c:strCache>
                <c:ptCount val="14"/>
                <c:pt idx="0">
                  <c:v>Elektro</c:v>
                </c:pt>
                <c:pt idx="1">
                  <c:v>Dienstleistungen</c:v>
                </c:pt>
                <c:pt idx="2">
                  <c:v>Chemie</c:v>
                </c:pt>
                <c:pt idx="3">
                  <c:v>Metall</c:v>
                </c:pt>
                <c:pt idx="4">
                  <c:v>Handel</c:v>
                </c:pt>
                <c:pt idx="5">
                  <c:v>Agrar</c:v>
                </c:pt>
                <c:pt idx="6">
                  <c:v>Bau</c:v>
                </c:pt>
                <c:pt idx="7">
                  <c:v>Ernährung</c:v>
                </c:pt>
                <c:pt idx="9">
                  <c:v>bis 20 Besch.</c:v>
                </c:pt>
                <c:pt idx="10">
                  <c:v>21 bis 50 Besch.</c:v>
                </c:pt>
                <c:pt idx="11">
                  <c:v>51 bis 100 Besch.</c:v>
                </c:pt>
                <c:pt idx="12">
                  <c:v>101 bis 200 Besch.</c:v>
                </c:pt>
                <c:pt idx="13">
                  <c:v>über 200 Besch.</c:v>
                </c:pt>
              </c:strCache>
            </c:strRef>
          </c:cat>
          <c:val>
            <c:numRef>
              <c:f>'S. 19r Nachfolge 2'!$M$12:$M$25</c:f>
              <c:numCache>
                <c:formatCode>General</c:formatCode>
                <c:ptCount val="14"/>
                <c:pt idx="0">
                  <c:v>1.7</c:v>
                </c:pt>
                <c:pt idx="1">
                  <c:v>3.6</c:v>
                </c:pt>
                <c:pt idx="2">
                  <c:v>3.5</c:v>
                </c:pt>
                <c:pt idx="3">
                  <c:v>4.5999999999999996</c:v>
                </c:pt>
                <c:pt idx="4">
                  <c:v>1.3</c:v>
                </c:pt>
                <c:pt idx="5">
                  <c:v>4.9000000000000004</c:v>
                </c:pt>
                <c:pt idx="6">
                  <c:v>2</c:v>
                </c:pt>
                <c:pt idx="7">
                  <c:v>3.7</c:v>
                </c:pt>
                <c:pt idx="9">
                  <c:v>7.1</c:v>
                </c:pt>
                <c:pt idx="10">
                  <c:v>4</c:v>
                </c:pt>
                <c:pt idx="11">
                  <c:v>3.4</c:v>
                </c:pt>
                <c:pt idx="12">
                  <c:v>3.2</c:v>
                </c:pt>
                <c:pt idx="1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05-42E8-9BA5-984439EF4DD5}"/>
            </c:ext>
          </c:extLst>
        </c:ser>
        <c:ser>
          <c:idx val="3"/>
          <c:order val="3"/>
          <c:tx>
            <c:strRef>
              <c:f>'S. 19r Nachfolge 2'!$K$11</c:f>
              <c:strCache>
                <c:ptCount val="1"/>
                <c:pt idx="0">
                  <c:v>Management Buy Out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</a:ln>
          </c:spPr>
          <c:invertIfNegative val="0"/>
          <c:cat>
            <c:strRef>
              <c:f>'S. 19r Nachfolge 2'!$H$12:$H$25</c:f>
              <c:strCache>
                <c:ptCount val="14"/>
                <c:pt idx="0">
                  <c:v>Elektro</c:v>
                </c:pt>
                <c:pt idx="1">
                  <c:v>Dienstleistungen</c:v>
                </c:pt>
                <c:pt idx="2">
                  <c:v>Chemie</c:v>
                </c:pt>
                <c:pt idx="3">
                  <c:v>Metall</c:v>
                </c:pt>
                <c:pt idx="4">
                  <c:v>Handel</c:v>
                </c:pt>
                <c:pt idx="5">
                  <c:v>Agrar</c:v>
                </c:pt>
                <c:pt idx="6">
                  <c:v>Bau</c:v>
                </c:pt>
                <c:pt idx="7">
                  <c:v>Ernährung</c:v>
                </c:pt>
                <c:pt idx="9">
                  <c:v>bis 20 Besch.</c:v>
                </c:pt>
                <c:pt idx="10">
                  <c:v>21 bis 50 Besch.</c:v>
                </c:pt>
                <c:pt idx="11">
                  <c:v>51 bis 100 Besch.</c:v>
                </c:pt>
                <c:pt idx="12">
                  <c:v>101 bis 200 Besch.</c:v>
                </c:pt>
                <c:pt idx="13">
                  <c:v>über 200 Besch.</c:v>
                </c:pt>
              </c:strCache>
            </c:strRef>
          </c:cat>
          <c:val>
            <c:numRef>
              <c:f>'S. 19r Nachfolge 2'!$K$12:$K$25</c:f>
              <c:numCache>
                <c:formatCode>General</c:formatCode>
                <c:ptCount val="14"/>
                <c:pt idx="0">
                  <c:v>5.0999999999999996</c:v>
                </c:pt>
                <c:pt idx="1">
                  <c:v>3.9</c:v>
                </c:pt>
                <c:pt idx="2">
                  <c:v>1.4</c:v>
                </c:pt>
                <c:pt idx="3">
                  <c:v>3.1</c:v>
                </c:pt>
                <c:pt idx="4">
                  <c:v>2.2000000000000002</c:v>
                </c:pt>
                <c:pt idx="5">
                  <c:v>3.9</c:v>
                </c:pt>
                <c:pt idx="6">
                  <c:v>8.8000000000000007</c:v>
                </c:pt>
                <c:pt idx="7">
                  <c:v>0.9</c:v>
                </c:pt>
                <c:pt idx="9">
                  <c:v>3.6</c:v>
                </c:pt>
                <c:pt idx="10">
                  <c:v>3.4</c:v>
                </c:pt>
                <c:pt idx="11">
                  <c:v>3.8</c:v>
                </c:pt>
                <c:pt idx="12">
                  <c:v>4.0999999999999996</c:v>
                </c:pt>
                <c:pt idx="1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05-42E8-9BA5-984439EF4DD5}"/>
            </c:ext>
          </c:extLst>
        </c:ser>
        <c:ser>
          <c:idx val="1"/>
          <c:order val="4"/>
          <c:tx>
            <c:strRef>
              <c:f>'S. 19r Nachfolge 2'!$J$11</c:f>
              <c:strCache>
                <c:ptCount val="1"/>
                <c:pt idx="0">
                  <c:v>Familie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19r Nachfolge 2'!$H$12:$H$25</c:f>
              <c:strCache>
                <c:ptCount val="14"/>
                <c:pt idx="0">
                  <c:v>Elektro</c:v>
                </c:pt>
                <c:pt idx="1">
                  <c:v>Dienstleistungen</c:v>
                </c:pt>
                <c:pt idx="2">
                  <c:v>Chemie</c:v>
                </c:pt>
                <c:pt idx="3">
                  <c:v>Metall</c:v>
                </c:pt>
                <c:pt idx="4">
                  <c:v>Handel</c:v>
                </c:pt>
                <c:pt idx="5">
                  <c:v>Agrar</c:v>
                </c:pt>
                <c:pt idx="6">
                  <c:v>Bau</c:v>
                </c:pt>
                <c:pt idx="7">
                  <c:v>Ernährung</c:v>
                </c:pt>
                <c:pt idx="9">
                  <c:v>bis 20 Besch.</c:v>
                </c:pt>
                <c:pt idx="10">
                  <c:v>21 bis 50 Besch.</c:v>
                </c:pt>
                <c:pt idx="11">
                  <c:v>51 bis 100 Besch.</c:v>
                </c:pt>
                <c:pt idx="12">
                  <c:v>101 bis 200 Besch.</c:v>
                </c:pt>
                <c:pt idx="13">
                  <c:v>über 200 Besch.</c:v>
                </c:pt>
              </c:strCache>
            </c:strRef>
          </c:cat>
          <c:val>
            <c:numRef>
              <c:f>'S. 19r Nachfolge 2'!$J$12:$J$25</c:f>
              <c:numCache>
                <c:formatCode>General</c:formatCode>
                <c:ptCount val="14"/>
                <c:pt idx="0">
                  <c:v>12.8</c:v>
                </c:pt>
                <c:pt idx="1">
                  <c:v>15.9</c:v>
                </c:pt>
                <c:pt idx="2">
                  <c:v>23.6</c:v>
                </c:pt>
                <c:pt idx="3">
                  <c:v>21.1</c:v>
                </c:pt>
                <c:pt idx="4">
                  <c:v>30.3</c:v>
                </c:pt>
                <c:pt idx="5">
                  <c:v>21.6</c:v>
                </c:pt>
                <c:pt idx="6">
                  <c:v>25.7</c:v>
                </c:pt>
                <c:pt idx="7">
                  <c:v>29.9</c:v>
                </c:pt>
                <c:pt idx="9">
                  <c:v>35.700000000000003</c:v>
                </c:pt>
                <c:pt idx="10">
                  <c:v>21.4</c:v>
                </c:pt>
                <c:pt idx="11">
                  <c:v>20.9</c:v>
                </c:pt>
                <c:pt idx="12">
                  <c:v>24.6</c:v>
                </c:pt>
                <c:pt idx="13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05-42E8-9BA5-984439EF4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646680576"/>
        <c:axId val="646682112"/>
      </c:barChart>
      <c:catAx>
        <c:axId val="64668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6682112"/>
        <c:crosses val="autoZero"/>
        <c:auto val="0"/>
        <c:lblAlgn val="ctr"/>
        <c:lblOffset val="100"/>
        <c:noMultiLvlLbl val="0"/>
      </c:catAx>
      <c:valAx>
        <c:axId val="646682112"/>
        <c:scaling>
          <c:orientation val="minMax"/>
          <c:max val="58"/>
          <c:min val="0"/>
        </c:scaling>
        <c:delete val="0"/>
        <c:axPos val="b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668057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952437763461372"/>
          <c:y val="0.5350496689798222"/>
          <c:w val="0.31047562236538617"/>
          <c:h val="0.37787076858002111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757665677546982"/>
          <c:y val="0"/>
          <c:w val="0.52917903066271021"/>
          <c:h val="0.9903552055993001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'S. 20 oben Nachfolge'!$C$3</c:f>
              <c:strCache>
                <c:ptCount val="1"/>
                <c:pt idx="0">
                  <c:v>Frühjahr 2020</c:v>
                </c:pt>
              </c:strCache>
            </c:strRef>
          </c:tx>
          <c:spPr>
            <a:ln w="3175">
              <a:solidFill>
                <a:srgbClr val="FFFFFF"/>
              </a:solidFill>
            </a:ln>
          </c:spPr>
          <c:invertIfNegative val="0"/>
          <c:dLbls>
            <c:dLbl>
              <c:idx val="7"/>
              <c:layout>
                <c:manualLayout>
                  <c:x val="-5.77034045008655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DE-40E4-9144-ACD475DF15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'S. 20 oben Nachfolge'!$C$4:$C$15</c:f>
              <c:numCache>
                <c:formatCode>General</c:formatCode>
                <c:ptCount val="12"/>
                <c:pt idx="0">
                  <c:v>46.7</c:v>
                </c:pt>
                <c:pt idx="1">
                  <c:v>45.3</c:v>
                </c:pt>
                <c:pt idx="2">
                  <c:v>44.6</c:v>
                </c:pt>
                <c:pt idx="3">
                  <c:v>41.7</c:v>
                </c:pt>
                <c:pt idx="4">
                  <c:v>37.200000000000003</c:v>
                </c:pt>
                <c:pt idx="5">
                  <c:v>36.9</c:v>
                </c:pt>
                <c:pt idx="6">
                  <c:v>30.1</c:v>
                </c:pt>
                <c:pt idx="7">
                  <c:v>29.4</c:v>
                </c:pt>
                <c:pt idx="8">
                  <c:v>27.2</c:v>
                </c:pt>
                <c:pt idx="9">
                  <c:v>25</c:v>
                </c:pt>
                <c:pt idx="10">
                  <c:v>23.1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E-40E4-9144-ACD475DF1551}"/>
            </c:ext>
          </c:extLst>
        </c:ser>
        <c:ser>
          <c:idx val="0"/>
          <c:order val="1"/>
          <c:tx>
            <c:strRef>
              <c:f>'S. 20 oben Nachfolge'!$B$3</c:f>
              <c:strCache>
                <c:ptCount val="1"/>
                <c:pt idx="0">
                  <c:v>Herbst 2017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5DE-40E4-9144-ACD475DF155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5DE-40E4-9144-ACD475DF1551}"/>
              </c:ext>
            </c:extLst>
          </c:dPt>
          <c:dLbls>
            <c:dLbl>
              <c:idx val="7"/>
              <c:layout>
                <c:manualLayout>
                  <c:x val="-9.6172340834777322E-3"/>
                  <c:y val="-3.9051796908514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DE-40E4-9144-ACD475DF1551}"/>
                </c:ext>
              </c:extLst>
            </c:dLbl>
            <c:dLbl>
              <c:idx val="9"/>
              <c:layout>
                <c:manualLayout>
                  <c:x val="0"/>
                  <c:y val="-7.81097441905877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DE-40E4-9144-ACD475DF15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20 oben Nachfolge'!$A$4:$A$15</c:f>
              <c:strCache>
                <c:ptCount val="12"/>
                <c:pt idx="0">
                  <c:v>Zusatzbelastung neben dem Tagesgeschäft</c:v>
                </c:pt>
                <c:pt idx="1">
                  <c:v>Weiterbeschäftigung der Mitarbeiter/Standortsicherung</c:v>
                </c:pt>
                <c:pt idx="2">
                  <c:v>Optimale Vorbereitung des Verkaufs</c:v>
                </c:pt>
                <c:pt idx="3">
                  <c:v>Trennung vom Unternehmen fällt schwer</c:v>
                </c:pt>
                <c:pt idx="4">
                  <c:v>Wahrung der Diskretion</c:v>
                </c:pt>
                <c:pt idx="5">
                  <c:v>Einigung auf den Kaufpreis</c:v>
                </c:pt>
                <c:pt idx="6">
                  <c:v>Hohe Beratungskosten</c:v>
                </c:pt>
                <c:pt idx="7">
                  <c:v>Mögliche Kaufinteressenten finden</c:v>
                </c:pt>
                <c:pt idx="8">
                  <c:v>Unzureichende Qualifikation des Nachfolgekandidaten</c:v>
                </c:pt>
                <c:pt idx="9">
                  <c:v>Anlage des Verkaufserlöses (Niedrigzinsproblematik)</c:v>
                </c:pt>
                <c:pt idx="10">
                  <c:v>Finanzierungsprobleme eines möglichen Nachfolgers</c:v>
                </c:pt>
                <c:pt idx="11">
                  <c:v>Sonstige</c:v>
                </c:pt>
              </c:strCache>
            </c:strRef>
          </c:cat>
          <c:val>
            <c:numRef>
              <c:f>'S. 20 oben Nachfolge'!$B$4:$B$15</c:f>
              <c:numCache>
                <c:formatCode>0.0</c:formatCode>
                <c:ptCount val="12"/>
                <c:pt idx="0">
                  <c:v>47.9</c:v>
                </c:pt>
                <c:pt idx="1">
                  <c:v>40.700000000000003</c:v>
                </c:pt>
                <c:pt idx="2">
                  <c:v>46.5</c:v>
                </c:pt>
                <c:pt idx="3">
                  <c:v>41.9</c:v>
                </c:pt>
                <c:pt idx="4">
                  <c:v>34.700000000000003</c:v>
                </c:pt>
                <c:pt idx="5">
                  <c:v>36.799999999999997</c:v>
                </c:pt>
                <c:pt idx="6">
                  <c:v>30.8</c:v>
                </c:pt>
                <c:pt idx="7">
                  <c:v>26</c:v>
                </c:pt>
                <c:pt idx="8">
                  <c:v>27.8</c:v>
                </c:pt>
                <c:pt idx="9">
                  <c:v>22.4</c:v>
                </c:pt>
                <c:pt idx="10">
                  <c:v>21.9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E-40E4-9144-ACD475DF1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646616960"/>
        <c:axId val="646618496"/>
      </c:barChart>
      <c:catAx>
        <c:axId val="646616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Frutiger 45 Light"/>
                <a:cs typeface="Arial" pitchFamily="34" charset="0"/>
              </a:defRPr>
            </a:pPr>
            <a:endParaRPr lang="de-DE"/>
          </a:p>
        </c:txPr>
        <c:crossAx val="64661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6618496"/>
        <c:scaling>
          <c:orientation val="minMax"/>
          <c:max val="50"/>
        </c:scaling>
        <c:delete val="0"/>
        <c:axPos val="t"/>
        <c:numFmt formatCode="#,##0_ ;\-#,##0\ " sourceLinked="0"/>
        <c:majorTickMark val="none"/>
        <c:minorTickMark val="none"/>
        <c:tickLblPos val="none"/>
        <c:spPr>
          <a:ln>
            <a:noFill/>
          </a:ln>
        </c:spPr>
        <c:crossAx val="6466169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75148006960756"/>
          <c:y val="0.88979852913816349"/>
          <c:w val="0.12747817948030588"/>
          <c:h val="9.9137256349107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364261168384883E-2"/>
          <c:y val="0.12963001846991348"/>
          <c:w val="0.95532754282003407"/>
          <c:h val="0.5777804996597647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'S. 20 unten Nachfolge'!$E$62</c:f>
              <c:strCache>
                <c:ptCount val="1"/>
              </c:strCache>
            </c:strRef>
          </c:tx>
          <c:spPr>
            <a:solidFill>
              <a:srgbClr val="F082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E31-4261-A1A5-C02D41B8F43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E31-4261-A1A5-C02D41B8F43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E31-4261-A1A5-C02D41B8F43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E31-4261-A1A5-C02D41B8F43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E31-4261-A1A5-C02D41B8F4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E31-4261-A1A5-C02D41B8F43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E31-4261-A1A5-C02D41B8F43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E31-4261-A1A5-C02D41B8F43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E31-4261-A1A5-C02D41B8F43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E31-4261-A1A5-C02D41B8F43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E31-4261-A1A5-C02D41B8F43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E31-4261-A1A5-C02D41B8F43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E31-4261-A1A5-C02D41B8F43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E31-4261-A1A5-C02D41B8F43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E31-4261-A1A5-C02D41B8F43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E31-4261-A1A5-C02D41B8F433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E31-4261-A1A5-C02D41B8F43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E31-4261-A1A5-C02D41B8F43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E31-4261-A1A5-C02D41B8F43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E31-4261-A1A5-C02D41B8F43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E31-4261-A1A5-C02D41B8F43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E31-4261-A1A5-C02D41B8F43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E31-4261-A1A5-C02D41B8F433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E31-4261-A1A5-C02D41B8F43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E31-4261-A1A5-C02D41B8F43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E31-4261-A1A5-C02D41B8F433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E31-4261-A1A5-C02D41B8F43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E31-4261-A1A5-C02D41B8F43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E31-4261-A1A5-C02D41B8F43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E31-4261-A1A5-C02D41B8F43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E31-4261-A1A5-C02D41B8F43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1E31-4261-A1A5-C02D41B8F433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1E31-4261-A1A5-C02D41B8F433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1E31-4261-A1A5-C02D41B8F433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1E31-4261-A1A5-C02D41B8F433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1E31-4261-A1A5-C02D41B8F43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1E31-4261-A1A5-C02D41B8F43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1E31-4261-A1A5-C02D41B8F433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1E31-4261-A1A5-C02D41B8F433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1E31-4261-A1A5-C02D41B8F433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1E31-4261-A1A5-C02D41B8F433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1E31-4261-A1A5-C02D41B8F433}"/>
              </c:ext>
            </c:extLst>
          </c:dPt>
          <c:dLbls>
            <c:dLbl>
              <c:idx val="7"/>
              <c:layout>
                <c:manualLayout>
                  <c:x val="0"/>
                  <c:y val="1.5113350125944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31-4261-A1A5-C02D41B8F4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20 unten Nachfolge'!$M$61:$T$61</c:f>
              <c:strCache>
                <c:ptCount val="8"/>
                <c:pt idx="0">
                  <c:v>Handel</c:v>
                </c:pt>
                <c:pt idx="1">
                  <c:v>Agrar-
wirtschaft</c:v>
                </c:pt>
                <c:pt idx="2">
                  <c:v>Chemie/
Kunststoff</c:v>
                </c:pt>
                <c:pt idx="3">
                  <c:v>Dienst-
leistungen</c:v>
                </c:pt>
                <c:pt idx="4">
                  <c:v>Baugewerbe</c:v>
                </c:pt>
                <c:pt idx="5">
                  <c:v>Metall/Stahl/
Kfz/MBau</c:v>
                </c:pt>
                <c:pt idx="6">
                  <c:v>Elektro</c:v>
                </c:pt>
                <c:pt idx="7">
                  <c:v>Ernährung/
Tabak</c:v>
                </c:pt>
              </c:strCache>
            </c:strRef>
          </c:cat>
          <c:val>
            <c:numRef>
              <c:f>'S. 20 unten Nachfolge'!$M$62:$T$62</c:f>
              <c:numCache>
                <c:formatCode>General</c:formatCode>
                <c:ptCount val="8"/>
                <c:pt idx="0">
                  <c:v>94.3</c:v>
                </c:pt>
                <c:pt idx="1">
                  <c:v>90.9</c:v>
                </c:pt>
                <c:pt idx="2">
                  <c:v>88.9</c:v>
                </c:pt>
                <c:pt idx="3">
                  <c:v>86.3</c:v>
                </c:pt>
                <c:pt idx="4">
                  <c:v>84.4</c:v>
                </c:pt>
                <c:pt idx="5">
                  <c:v>82.3</c:v>
                </c:pt>
                <c:pt idx="6">
                  <c:v>78.900000000000006</c:v>
                </c:pt>
                <c:pt idx="7">
                  <c:v>76.900000000000006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1E31-4261-A1A5-C02D41B8F433}"/>
            </c:ext>
          </c:extLst>
        </c:ser>
        <c:ser>
          <c:idx val="2"/>
          <c:order val="1"/>
          <c:tx>
            <c:strRef>
              <c:f>'S. 20 unten Nachfolge'!$L$63</c:f>
              <c:strCache>
                <c:ptCount val="1"/>
                <c:pt idx="0">
                  <c:v>Innenfinanzierung</c:v>
                </c:pt>
              </c:strCache>
            </c:strRef>
          </c:tx>
          <c:spPr>
            <a:ln>
              <a:solidFill>
                <a:srgbClr val="FFFFFF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1.9753086419753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E31-4261-A1A5-C02D41B8F433}"/>
                </c:ext>
              </c:extLst>
            </c:dLbl>
            <c:dLbl>
              <c:idx val="5"/>
              <c:layout>
                <c:manualLayout>
                  <c:x val="3.4364261168384879E-3"/>
                  <c:y val="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E31-4261-A1A5-C02D41B8F433}"/>
                </c:ext>
              </c:extLst>
            </c:dLbl>
            <c:dLbl>
              <c:idx val="6"/>
              <c:layout>
                <c:manualLayout>
                  <c:x val="1.0309278350515464E-2"/>
                  <c:y val="1.481481481481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E31-4261-A1A5-C02D41B8F433}"/>
                </c:ext>
              </c:extLst>
            </c:dLbl>
            <c:dLbl>
              <c:idx val="7"/>
              <c:layout>
                <c:manualLayout>
                  <c:x val="3.4364261168386141E-3"/>
                  <c:y val="1.985243658144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E31-4261-A1A5-C02D41B8F4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'S. 20 unten Nachfolge'!$M$63:$T$63</c:f>
              <c:numCache>
                <c:formatCode>General</c:formatCode>
                <c:ptCount val="8"/>
                <c:pt idx="0">
                  <c:v>57.1</c:v>
                </c:pt>
                <c:pt idx="1">
                  <c:v>22.7</c:v>
                </c:pt>
                <c:pt idx="2">
                  <c:v>66.7</c:v>
                </c:pt>
                <c:pt idx="3">
                  <c:v>62.7</c:v>
                </c:pt>
                <c:pt idx="4">
                  <c:v>71.900000000000006</c:v>
                </c:pt>
                <c:pt idx="5">
                  <c:v>62.9</c:v>
                </c:pt>
                <c:pt idx="6">
                  <c:v>63.2</c:v>
                </c:pt>
                <c:pt idx="7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E31-4261-A1A5-C02D41B8F433}"/>
            </c:ext>
          </c:extLst>
        </c:ser>
        <c:ser>
          <c:idx val="0"/>
          <c:order val="2"/>
          <c:tx>
            <c:strRef>
              <c:f>'S. 20 unten Nachfolge'!$E$64</c:f>
              <c:strCache>
                <c:ptCount val="1"/>
              </c:strCache>
            </c:strRef>
          </c:tx>
          <c:spPr>
            <a:solidFill>
              <a:srgbClr val="ABABAB"/>
            </a:solidFill>
            <a:ln w="3175">
              <a:solidFill>
                <a:srgbClr val="FFFFFF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ABAB"/>
              </a:solidFill>
              <a:ln w="3175">
                <a:solidFill>
                  <a:schemeClr val="bg2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1E31-4261-A1A5-C02D41B8F43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1E31-4261-A1A5-C02D41B8F43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1E31-4261-A1A5-C02D41B8F43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1E31-4261-A1A5-C02D41B8F43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1E31-4261-A1A5-C02D41B8F433}"/>
              </c:ext>
            </c:extLst>
          </c:dPt>
          <c:dPt>
            <c:idx val="7"/>
            <c:invertIfNegative val="0"/>
            <c:bubble3D val="0"/>
            <c:spPr>
              <a:solidFill>
                <a:srgbClr val="ABABAB"/>
              </a:solidFill>
              <a:ln w="3175">
                <a:solidFill>
                  <a:schemeClr val="bg2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1E31-4261-A1A5-C02D41B8F433}"/>
              </c:ext>
            </c:extLst>
          </c:dPt>
          <c:dLbls>
            <c:dLbl>
              <c:idx val="0"/>
              <c:layout>
                <c:manualLayout>
                  <c:x val="0"/>
                  <c:y val="1.481481481481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E31-4261-A1A5-C02D41B8F4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20 unten Nachfolge'!$M$61:$T$61</c:f>
              <c:strCache>
                <c:ptCount val="8"/>
                <c:pt idx="0">
                  <c:v>Handel</c:v>
                </c:pt>
                <c:pt idx="1">
                  <c:v>Agrar-
wirtschaft</c:v>
                </c:pt>
                <c:pt idx="2">
                  <c:v>Chemie/
Kunststoff</c:v>
                </c:pt>
                <c:pt idx="3">
                  <c:v>Dienst-
leistungen</c:v>
                </c:pt>
                <c:pt idx="4">
                  <c:v>Baugewerbe</c:v>
                </c:pt>
                <c:pt idx="5">
                  <c:v>Metall/Stahl/
Kfz/MBau</c:v>
                </c:pt>
                <c:pt idx="6">
                  <c:v>Elektro</c:v>
                </c:pt>
                <c:pt idx="7">
                  <c:v>Ernährung/
Tabak</c:v>
                </c:pt>
              </c:strCache>
            </c:strRef>
          </c:cat>
          <c:val>
            <c:numRef>
              <c:f>'S. 20 unten Nachfolge'!$M$64:$T$64</c:f>
              <c:numCache>
                <c:formatCode>General</c:formatCode>
                <c:ptCount val="8"/>
                <c:pt idx="0">
                  <c:v>17.100000000000001</c:v>
                </c:pt>
                <c:pt idx="1">
                  <c:v>4.5</c:v>
                </c:pt>
                <c:pt idx="2">
                  <c:v>11.1</c:v>
                </c:pt>
                <c:pt idx="3">
                  <c:v>3.9</c:v>
                </c:pt>
                <c:pt idx="4">
                  <c:v>9.4</c:v>
                </c:pt>
                <c:pt idx="5">
                  <c:v>17.7</c:v>
                </c:pt>
                <c:pt idx="6">
                  <c:v>10.5</c:v>
                </c:pt>
                <c:pt idx="7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1E31-4261-A1A5-C02D41B8F433}"/>
            </c:ext>
          </c:extLst>
        </c:ser>
        <c:ser>
          <c:idx val="1"/>
          <c:order val="3"/>
          <c:tx>
            <c:strRef>
              <c:f>'S. 20 unten Nachfolge'!$E$65</c:f>
              <c:strCache>
                <c:ptCount val="1"/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3A-1E31-4261-A1A5-C02D41B8F43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1E31-4261-A1A5-C02D41B8F43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3D-1E31-4261-A1A5-C02D41B8F43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3F-1E31-4261-A1A5-C02D41B8F43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41-1E31-4261-A1A5-C02D41B8F433}"/>
              </c:ext>
            </c:extLst>
          </c:dPt>
          <c:dLbls>
            <c:dLbl>
              <c:idx val="0"/>
              <c:layout>
                <c:manualLayout>
                  <c:x val="0"/>
                  <c:y val="1.481481481481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E31-4261-A1A5-C02D41B8F433}"/>
                </c:ext>
              </c:extLst>
            </c:dLbl>
            <c:dLbl>
              <c:idx val="3"/>
              <c:layout>
                <c:manualLayout>
                  <c:x val="0"/>
                  <c:y val="1.9753086419753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1E31-4261-A1A5-C02D41B8F4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20 unten Nachfolge'!$M$61:$T$61</c:f>
              <c:strCache>
                <c:ptCount val="8"/>
                <c:pt idx="0">
                  <c:v>Handel</c:v>
                </c:pt>
                <c:pt idx="1">
                  <c:v>Agrar-
wirtschaft</c:v>
                </c:pt>
                <c:pt idx="2">
                  <c:v>Chemie/
Kunststoff</c:v>
                </c:pt>
                <c:pt idx="3">
                  <c:v>Dienst-
leistungen</c:v>
                </c:pt>
                <c:pt idx="4">
                  <c:v>Baugewerbe</c:v>
                </c:pt>
                <c:pt idx="5">
                  <c:v>Metall/Stahl/
Kfz/MBau</c:v>
                </c:pt>
                <c:pt idx="6">
                  <c:v>Elektro</c:v>
                </c:pt>
                <c:pt idx="7">
                  <c:v>Ernährung/
Tabak</c:v>
                </c:pt>
              </c:strCache>
            </c:strRef>
          </c:cat>
          <c:val>
            <c:numRef>
              <c:f>'S. 20 unten Nachfolge'!$M$65:$T$65</c:f>
              <c:numCache>
                <c:formatCode>General</c:formatCode>
                <c:ptCount val="8"/>
                <c:pt idx="0">
                  <c:v>5.7</c:v>
                </c:pt>
                <c:pt idx="1">
                  <c:v>4.5</c:v>
                </c:pt>
                <c:pt idx="2">
                  <c:v>0.4</c:v>
                </c:pt>
                <c:pt idx="3">
                  <c:v>3.9</c:v>
                </c:pt>
                <c:pt idx="4">
                  <c:v>0.4</c:v>
                </c:pt>
                <c:pt idx="5">
                  <c:v>3.2</c:v>
                </c:pt>
                <c:pt idx="6">
                  <c:v>0.4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1E31-4261-A1A5-C02D41B8F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46411776"/>
        <c:axId val="646413312"/>
      </c:barChart>
      <c:catAx>
        <c:axId val="64641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6413312"/>
        <c:crosses val="autoZero"/>
        <c:auto val="1"/>
        <c:lblAlgn val="ctr"/>
        <c:lblOffset val="100"/>
        <c:noMultiLvlLbl val="0"/>
      </c:catAx>
      <c:valAx>
        <c:axId val="646413312"/>
        <c:scaling>
          <c:orientation val="minMax"/>
          <c:max val="110"/>
          <c:min val="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6464117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7.2061314500635867E-2"/>
          <c:y val="5.9259259259259262E-2"/>
          <c:w val="0.89999999999999991"/>
          <c:h val="7.3311558277437544E-2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37718391261699"/>
          <c:y val="1.4880995631613977E-2"/>
          <c:w val="0.56288066731384601"/>
          <c:h val="0.88095494139154751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'S. 20 unten Nachfolge'!$G$11</c:f>
              <c:strCache>
                <c:ptCount val="1"/>
                <c:pt idx="0">
                  <c:v>Einigung auf den Kaufpreis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FFFFFF"/>
              </a:solidFill>
            </a:ln>
          </c:spPr>
          <c:invertIfNegative val="0"/>
          <c:val>
            <c:numRef>
              <c:f>'S. 20 unten Nachfolge'!$G$12:$G$19</c:f>
              <c:numCache>
                <c:formatCode>General</c:formatCode>
                <c:ptCount val="8"/>
                <c:pt idx="0">
                  <c:v>32.4</c:v>
                </c:pt>
                <c:pt idx="1">
                  <c:v>38.4</c:v>
                </c:pt>
                <c:pt idx="2">
                  <c:v>32</c:v>
                </c:pt>
                <c:pt idx="3">
                  <c:v>33.6</c:v>
                </c:pt>
                <c:pt idx="4">
                  <c:v>39</c:v>
                </c:pt>
                <c:pt idx="5">
                  <c:v>36.5</c:v>
                </c:pt>
                <c:pt idx="6">
                  <c:v>38.200000000000003</c:v>
                </c:pt>
                <c:pt idx="7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9-44F1-A0C7-9DB80576A9E2}"/>
            </c:ext>
          </c:extLst>
        </c:ser>
        <c:ser>
          <c:idx val="5"/>
          <c:order val="1"/>
          <c:tx>
            <c:strRef>
              <c:f>'S. 20 unten Nachfolge'!$F$11</c:f>
              <c:strCache>
                <c:ptCount val="1"/>
                <c:pt idx="0">
                  <c:v>Wahrung der Diskretion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rgbClr val="FFFFFF"/>
              </a:solidFill>
            </a:ln>
          </c:spPr>
          <c:invertIfNegative val="0"/>
          <c:val>
            <c:numRef>
              <c:f>'S. 20 unten Nachfolge'!$F$12:$F$19</c:f>
              <c:numCache>
                <c:formatCode>General</c:formatCode>
                <c:ptCount val="8"/>
                <c:pt idx="0">
                  <c:v>29.4</c:v>
                </c:pt>
                <c:pt idx="1">
                  <c:v>36</c:v>
                </c:pt>
                <c:pt idx="2">
                  <c:v>34.6</c:v>
                </c:pt>
                <c:pt idx="3">
                  <c:v>33.6</c:v>
                </c:pt>
                <c:pt idx="4">
                  <c:v>41.5</c:v>
                </c:pt>
                <c:pt idx="5">
                  <c:v>39.200000000000003</c:v>
                </c:pt>
                <c:pt idx="6">
                  <c:v>39.6</c:v>
                </c:pt>
                <c:pt idx="7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E9-44F1-A0C7-9DB80576A9E2}"/>
            </c:ext>
          </c:extLst>
        </c:ser>
        <c:ser>
          <c:idx val="2"/>
          <c:order val="2"/>
          <c:tx>
            <c:strRef>
              <c:f>'S. 20 unten Nachfolge'!$D$11</c:f>
              <c:strCache>
                <c:ptCount val="1"/>
                <c:pt idx="0">
                  <c:v>Trennung vom Unternehmen fällt schwer</c:v>
                </c:pt>
              </c:strCache>
            </c:strRef>
          </c:tx>
          <c:spPr>
            <a:solidFill>
              <a:srgbClr val="F082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20 unten Nachfolge'!$A$12:$A$19</c:f>
              <c:strCache>
                <c:ptCount val="8"/>
                <c:pt idx="0">
                  <c:v>Agrar</c:v>
                </c:pt>
                <c:pt idx="1">
                  <c:v>Dienstleistungen</c:v>
                </c:pt>
                <c:pt idx="2">
                  <c:v>Handel</c:v>
                </c:pt>
                <c:pt idx="3">
                  <c:v>Ernährung</c:v>
                </c:pt>
                <c:pt idx="4">
                  <c:v>Metall</c:v>
                </c:pt>
                <c:pt idx="5">
                  <c:v>Bau</c:v>
                </c:pt>
                <c:pt idx="6">
                  <c:v>Chemie</c:v>
                </c:pt>
                <c:pt idx="7">
                  <c:v>Elektro</c:v>
                </c:pt>
              </c:strCache>
            </c:strRef>
          </c:cat>
          <c:val>
            <c:numRef>
              <c:f>'S. 20 unten Nachfolge'!$D$12:$D$19</c:f>
              <c:numCache>
                <c:formatCode>General</c:formatCode>
                <c:ptCount val="8"/>
                <c:pt idx="0">
                  <c:v>34.299999999999997</c:v>
                </c:pt>
                <c:pt idx="1">
                  <c:v>41.7</c:v>
                </c:pt>
                <c:pt idx="2">
                  <c:v>40.799999999999997</c:v>
                </c:pt>
                <c:pt idx="3">
                  <c:v>47.7</c:v>
                </c:pt>
                <c:pt idx="4">
                  <c:v>44.3</c:v>
                </c:pt>
                <c:pt idx="5">
                  <c:v>38.5</c:v>
                </c:pt>
                <c:pt idx="6">
                  <c:v>41.7</c:v>
                </c:pt>
                <c:pt idx="7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9-44F1-A0C7-9DB80576A9E2}"/>
            </c:ext>
          </c:extLst>
        </c:ser>
        <c:ser>
          <c:idx val="1"/>
          <c:order val="3"/>
          <c:tx>
            <c:strRef>
              <c:f>'S. 20 unten Nachfolge'!$C$11</c:f>
              <c:strCache>
                <c:ptCount val="1"/>
                <c:pt idx="0">
                  <c:v>Optimale Vorbereitung des Verkaufs</c:v>
                </c:pt>
              </c:strCache>
            </c:strRef>
          </c:tx>
          <c:spPr>
            <a:solidFill>
              <a:srgbClr val="E6460F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20 unten Nachfolge'!$A$12:$A$19</c:f>
              <c:strCache>
                <c:ptCount val="8"/>
                <c:pt idx="0">
                  <c:v>Agrar</c:v>
                </c:pt>
                <c:pt idx="1">
                  <c:v>Dienstleistungen</c:v>
                </c:pt>
                <c:pt idx="2">
                  <c:v>Handel</c:v>
                </c:pt>
                <c:pt idx="3">
                  <c:v>Ernährung</c:v>
                </c:pt>
                <c:pt idx="4">
                  <c:v>Metall</c:v>
                </c:pt>
                <c:pt idx="5">
                  <c:v>Bau</c:v>
                </c:pt>
                <c:pt idx="6">
                  <c:v>Chemie</c:v>
                </c:pt>
                <c:pt idx="7">
                  <c:v>Elektro</c:v>
                </c:pt>
              </c:strCache>
            </c:strRef>
          </c:cat>
          <c:val>
            <c:numRef>
              <c:f>'S. 20 unten Nachfolge'!$C$12:$C$19</c:f>
              <c:numCache>
                <c:formatCode>General</c:formatCode>
                <c:ptCount val="8"/>
                <c:pt idx="0">
                  <c:v>37.299999999999997</c:v>
                </c:pt>
                <c:pt idx="1">
                  <c:v>48.3</c:v>
                </c:pt>
                <c:pt idx="2">
                  <c:v>46.1</c:v>
                </c:pt>
                <c:pt idx="3">
                  <c:v>43.9</c:v>
                </c:pt>
                <c:pt idx="4">
                  <c:v>42.1</c:v>
                </c:pt>
                <c:pt idx="5">
                  <c:v>45.9</c:v>
                </c:pt>
                <c:pt idx="6">
                  <c:v>41.7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E9-44F1-A0C7-9DB80576A9E2}"/>
            </c:ext>
          </c:extLst>
        </c:ser>
        <c:ser>
          <c:idx val="3"/>
          <c:order val="4"/>
          <c:tx>
            <c:strRef>
              <c:f>'S. 20 unten Nachfolge'!$E$11</c:f>
              <c:strCache>
                <c:ptCount val="1"/>
                <c:pt idx="0">
                  <c:v>Weiterbeschäftigung der Mitarbeiter und Standortsicherung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rgbClr val="FFFFFF"/>
              </a:solidFill>
            </a:ln>
          </c:spPr>
          <c:invertIfNegative val="0"/>
          <c:val>
            <c:numRef>
              <c:f>'S. 20 unten Nachfolge'!$E$12:$E$19</c:f>
              <c:numCache>
                <c:formatCode>General</c:formatCode>
                <c:ptCount val="8"/>
                <c:pt idx="0">
                  <c:v>48</c:v>
                </c:pt>
                <c:pt idx="1">
                  <c:v>44.1</c:v>
                </c:pt>
                <c:pt idx="2">
                  <c:v>46.1</c:v>
                </c:pt>
                <c:pt idx="3">
                  <c:v>43.9</c:v>
                </c:pt>
                <c:pt idx="4">
                  <c:v>45.5</c:v>
                </c:pt>
                <c:pt idx="5">
                  <c:v>47.3</c:v>
                </c:pt>
                <c:pt idx="6">
                  <c:v>47.9</c:v>
                </c:pt>
                <c:pt idx="7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9-44F1-A0C7-9DB80576A9E2}"/>
            </c:ext>
          </c:extLst>
        </c:ser>
        <c:ser>
          <c:idx val="0"/>
          <c:order val="5"/>
          <c:tx>
            <c:strRef>
              <c:f>'S. 20 unten Nachfolge'!$B$11</c:f>
              <c:strCache>
                <c:ptCount val="1"/>
                <c:pt idx="0">
                  <c:v>Zusatzbelastung neben dem Tagesgeschäft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20 unten Nachfolge'!$A$12:$A$19</c:f>
              <c:strCache>
                <c:ptCount val="8"/>
                <c:pt idx="0">
                  <c:v>Agrar</c:v>
                </c:pt>
                <c:pt idx="1">
                  <c:v>Dienstleistungen</c:v>
                </c:pt>
                <c:pt idx="2">
                  <c:v>Handel</c:v>
                </c:pt>
                <c:pt idx="3">
                  <c:v>Ernährung</c:v>
                </c:pt>
                <c:pt idx="4">
                  <c:v>Metall</c:v>
                </c:pt>
                <c:pt idx="5">
                  <c:v>Bau</c:v>
                </c:pt>
                <c:pt idx="6">
                  <c:v>Chemie</c:v>
                </c:pt>
                <c:pt idx="7">
                  <c:v>Elektro</c:v>
                </c:pt>
              </c:strCache>
            </c:strRef>
          </c:cat>
          <c:val>
            <c:numRef>
              <c:f>'S. 20 unten Nachfolge'!$B$12:$B$19</c:f>
              <c:numCache>
                <c:formatCode>General</c:formatCode>
                <c:ptCount val="8"/>
                <c:pt idx="0">
                  <c:v>40.200000000000003</c:v>
                </c:pt>
                <c:pt idx="1">
                  <c:v>41.7</c:v>
                </c:pt>
                <c:pt idx="2">
                  <c:v>46.1</c:v>
                </c:pt>
                <c:pt idx="3">
                  <c:v>46.7</c:v>
                </c:pt>
                <c:pt idx="4">
                  <c:v>48</c:v>
                </c:pt>
                <c:pt idx="5">
                  <c:v>50</c:v>
                </c:pt>
                <c:pt idx="6">
                  <c:v>52.1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E9-44F1-A0C7-9DB80576A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axId val="646461696"/>
        <c:axId val="646471680"/>
      </c:barChart>
      <c:catAx>
        <c:axId val="646461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6471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46471680"/>
        <c:scaling>
          <c:orientation val="minMax"/>
          <c:max val="59"/>
          <c:min val="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646169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48593412124851"/>
          <c:y val="0.1049475912285158"/>
          <c:w val="0.27651406587875149"/>
          <c:h val="0.81494731755900585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37718391261699"/>
          <c:y val="1.4880995631613977E-2"/>
          <c:w val="0.55592247938704631"/>
          <c:h val="0.88095494139154751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'S. 20 unten Nachfolge'!$M$11</c:f>
              <c:strCache>
                <c:ptCount val="1"/>
                <c:pt idx="0">
                  <c:v>Einigung auf den Kaufpreis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rgbClr val="FFFFFF"/>
              </a:solidFill>
            </a:ln>
          </c:spPr>
          <c:invertIfNegative val="0"/>
          <c:val>
            <c:numRef>
              <c:f>'S. 20 unten Nachfolge'!$M$12:$M$16</c:f>
              <c:numCache>
                <c:formatCode>General</c:formatCode>
                <c:ptCount val="5"/>
                <c:pt idx="0">
                  <c:v>42.9</c:v>
                </c:pt>
                <c:pt idx="1">
                  <c:v>38.799999999999997</c:v>
                </c:pt>
                <c:pt idx="2">
                  <c:v>37.700000000000003</c:v>
                </c:pt>
                <c:pt idx="3">
                  <c:v>33.799999999999997</c:v>
                </c:pt>
                <c:pt idx="4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78-47CA-8F09-D2957509060D}"/>
            </c:ext>
          </c:extLst>
        </c:ser>
        <c:ser>
          <c:idx val="5"/>
          <c:order val="1"/>
          <c:tx>
            <c:strRef>
              <c:f>'S. 20 unten Nachfolge'!$N$11</c:f>
              <c:strCache>
                <c:ptCount val="1"/>
                <c:pt idx="0">
                  <c:v>Wahrung der Diskretion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2"/>
              </a:solidFill>
            </a:ln>
          </c:spPr>
          <c:invertIfNegative val="0"/>
          <c:val>
            <c:numRef>
              <c:f>'S. 20 unten Nachfolge'!$N$12:$N$16</c:f>
              <c:numCache>
                <c:formatCode>General</c:formatCode>
                <c:ptCount val="5"/>
                <c:pt idx="0">
                  <c:v>28.6</c:v>
                </c:pt>
                <c:pt idx="1">
                  <c:v>37.299999999999997</c:v>
                </c:pt>
                <c:pt idx="2">
                  <c:v>36.5</c:v>
                </c:pt>
                <c:pt idx="3">
                  <c:v>38.4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8-47CA-8F09-D2957509060D}"/>
            </c:ext>
          </c:extLst>
        </c:ser>
        <c:ser>
          <c:idx val="2"/>
          <c:order val="2"/>
          <c:tx>
            <c:strRef>
              <c:f>'S. 20 unten Nachfolge'!$K$11</c:f>
              <c:strCache>
                <c:ptCount val="1"/>
                <c:pt idx="0">
                  <c:v>Trennung vom Unternehmen fällt schwer</c:v>
                </c:pt>
              </c:strCache>
            </c:strRef>
          </c:tx>
          <c:spPr>
            <a:solidFill>
              <a:srgbClr val="F08200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20 unten Nachfolge'!$H$12:$H$16</c:f>
              <c:strCache>
                <c:ptCount val="5"/>
                <c:pt idx="0">
                  <c:v>bis 20 Besch.</c:v>
                </c:pt>
                <c:pt idx="1">
                  <c:v>21 bis 50 Besch.</c:v>
                </c:pt>
                <c:pt idx="2">
                  <c:v>51 bis 100 Besch.</c:v>
                </c:pt>
                <c:pt idx="3">
                  <c:v>101 bis 200 Besch.</c:v>
                </c:pt>
                <c:pt idx="4">
                  <c:v>über 200 Besch.</c:v>
                </c:pt>
              </c:strCache>
            </c:strRef>
          </c:cat>
          <c:val>
            <c:numRef>
              <c:f>'S. 20 unten Nachfolge'!$K$12:$K$16</c:f>
              <c:numCache>
                <c:formatCode>General</c:formatCode>
                <c:ptCount val="5"/>
                <c:pt idx="0">
                  <c:v>42.9</c:v>
                </c:pt>
                <c:pt idx="1">
                  <c:v>43.2</c:v>
                </c:pt>
                <c:pt idx="2">
                  <c:v>38.200000000000003</c:v>
                </c:pt>
                <c:pt idx="3">
                  <c:v>43</c:v>
                </c:pt>
                <c:pt idx="4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78-47CA-8F09-D2957509060D}"/>
            </c:ext>
          </c:extLst>
        </c:ser>
        <c:ser>
          <c:idx val="1"/>
          <c:order val="3"/>
          <c:tx>
            <c:strRef>
              <c:f>'S. 20 unten Nachfolge'!$J$11</c:f>
              <c:strCache>
                <c:ptCount val="1"/>
                <c:pt idx="0">
                  <c:v>Optimale Vorbereitung des Verkaufs</c:v>
                </c:pt>
              </c:strCache>
            </c:strRef>
          </c:tx>
          <c:spPr>
            <a:solidFill>
              <a:srgbClr val="E6460F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20 unten Nachfolge'!$H$12:$H$16</c:f>
              <c:strCache>
                <c:ptCount val="5"/>
                <c:pt idx="0">
                  <c:v>bis 20 Besch.</c:v>
                </c:pt>
                <c:pt idx="1">
                  <c:v>21 bis 50 Besch.</c:v>
                </c:pt>
                <c:pt idx="2">
                  <c:v>51 bis 100 Besch.</c:v>
                </c:pt>
                <c:pt idx="3">
                  <c:v>101 bis 200 Besch.</c:v>
                </c:pt>
                <c:pt idx="4">
                  <c:v>über 200 Besch.</c:v>
                </c:pt>
              </c:strCache>
            </c:strRef>
          </c:cat>
          <c:val>
            <c:numRef>
              <c:f>'S. 20 unten Nachfolge'!$J$12:$J$16</c:f>
              <c:numCache>
                <c:formatCode>General</c:formatCode>
                <c:ptCount val="5"/>
                <c:pt idx="0">
                  <c:v>42.9</c:v>
                </c:pt>
                <c:pt idx="1">
                  <c:v>46.2</c:v>
                </c:pt>
                <c:pt idx="2">
                  <c:v>47.4</c:v>
                </c:pt>
                <c:pt idx="3">
                  <c:v>43.5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78-47CA-8F09-D2957509060D}"/>
            </c:ext>
          </c:extLst>
        </c:ser>
        <c:ser>
          <c:idx val="3"/>
          <c:order val="4"/>
          <c:tx>
            <c:strRef>
              <c:f>'S. 20 unten Nachfolge'!$L$11</c:f>
              <c:strCache>
                <c:ptCount val="1"/>
                <c:pt idx="0">
                  <c:v>Weiterbeschäftigung der Mitarbeiter und Standortsicherung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rgbClr val="FFFFFF"/>
              </a:solidFill>
            </a:ln>
          </c:spPr>
          <c:invertIfNegative val="0"/>
          <c:val>
            <c:numRef>
              <c:f>'S. 20 unten Nachfolge'!$L$12:$L$16</c:f>
              <c:numCache>
                <c:formatCode>General</c:formatCode>
                <c:ptCount val="5"/>
                <c:pt idx="0">
                  <c:v>67.900000000000006</c:v>
                </c:pt>
                <c:pt idx="1">
                  <c:v>46.8</c:v>
                </c:pt>
                <c:pt idx="2">
                  <c:v>44.7</c:v>
                </c:pt>
                <c:pt idx="3">
                  <c:v>44.1</c:v>
                </c:pt>
                <c:pt idx="4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78-47CA-8F09-D2957509060D}"/>
            </c:ext>
          </c:extLst>
        </c:ser>
        <c:ser>
          <c:idx val="0"/>
          <c:order val="5"/>
          <c:tx>
            <c:strRef>
              <c:f>'S. 20 unten Nachfolge'!$I$11</c:f>
              <c:strCache>
                <c:ptCount val="1"/>
                <c:pt idx="0">
                  <c:v>Zusatzbelastung neben dem Tagesgeschäft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'S. 20 unten Nachfolge'!$H$12:$H$16</c:f>
              <c:strCache>
                <c:ptCount val="5"/>
                <c:pt idx="0">
                  <c:v>bis 20 Besch.</c:v>
                </c:pt>
                <c:pt idx="1">
                  <c:v>21 bis 50 Besch.</c:v>
                </c:pt>
                <c:pt idx="2">
                  <c:v>51 bis 100 Besch.</c:v>
                </c:pt>
                <c:pt idx="3">
                  <c:v>101 bis 200 Besch.</c:v>
                </c:pt>
                <c:pt idx="4">
                  <c:v>über 200 Besch.</c:v>
                </c:pt>
              </c:strCache>
            </c:strRef>
          </c:cat>
          <c:val>
            <c:numRef>
              <c:f>'S. 20 unten Nachfolge'!$I$12:$I$16</c:f>
              <c:numCache>
                <c:formatCode>General</c:formatCode>
                <c:ptCount val="5"/>
                <c:pt idx="0">
                  <c:v>35.700000000000003</c:v>
                </c:pt>
                <c:pt idx="1">
                  <c:v>47.5</c:v>
                </c:pt>
                <c:pt idx="2">
                  <c:v>46.6</c:v>
                </c:pt>
                <c:pt idx="3">
                  <c:v>49.2</c:v>
                </c:pt>
                <c:pt idx="4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78-47CA-8F09-D29575090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axId val="646499712"/>
        <c:axId val="646505600"/>
      </c:barChart>
      <c:catAx>
        <c:axId val="646499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6505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46505600"/>
        <c:scaling>
          <c:orientation val="minMax"/>
          <c:max val="70"/>
          <c:min val="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649971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965497031317692"/>
          <c:y val="0"/>
          <c:w val="0.29034502968682313"/>
          <c:h val="0.76059902343140107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81469816272967"/>
          <c:y val="4.5353435183668925E-2"/>
          <c:w val="0.86110049577136194"/>
          <c:h val="0.86559267407750506"/>
        </c:manualLayout>
      </c:layout>
      <c:lineChart>
        <c:grouping val="standard"/>
        <c:varyColors val="0"/>
        <c:ser>
          <c:idx val="0"/>
          <c:order val="0"/>
          <c:tx>
            <c:strRef>
              <c:f>'S. 21_22 VR Bilanzanalyse'!$A$22</c:f>
              <c:strCache>
                <c:ptCount val="1"/>
                <c:pt idx="0">
                  <c:v>Eigenkapitalquote</c:v>
                </c:pt>
              </c:strCache>
            </c:strRef>
          </c:tx>
          <c:spPr>
            <a:ln w="22225"/>
          </c:spPr>
          <c:dPt>
            <c:idx val="9"/>
            <c:bubble3D val="0"/>
            <c:spPr>
              <a:ln w="22225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D5-4D87-B9A2-43F00D5A66E8}"/>
              </c:ext>
            </c:extLst>
          </c:dPt>
          <c:dPt>
            <c:idx val="10"/>
            <c:bubble3D val="0"/>
            <c:spPr>
              <a:ln w="22225"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7-23B3-43A1-80A6-E32C59435B15}"/>
              </c:ext>
            </c:extLst>
          </c:dPt>
          <c:dPt>
            <c:idx val="11"/>
            <c:bubble3D val="0"/>
            <c:spPr>
              <a:ln w="22225"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0DD5-4D87-B9A2-43F00D5A66E8}"/>
              </c:ext>
            </c:extLst>
          </c:dPt>
          <c:cat>
            <c:numRef>
              <c:f>'S. 21_22 VR Bilanzanalyse'!$I$21:$S$21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'S. 21_22 VR Bilanzanalyse'!$I$22:$S$22</c:f>
              <c:numCache>
                <c:formatCode>0.0</c:formatCode>
                <c:ptCount val="11"/>
                <c:pt idx="0">
                  <c:v>127.1</c:v>
                </c:pt>
                <c:pt idx="1">
                  <c:v>136.30000000000001</c:v>
                </c:pt>
                <c:pt idx="2">
                  <c:v>144.9</c:v>
                </c:pt>
                <c:pt idx="3">
                  <c:v>149.9</c:v>
                </c:pt>
                <c:pt idx="4">
                  <c:v>157</c:v>
                </c:pt>
                <c:pt idx="5">
                  <c:v>166.3</c:v>
                </c:pt>
                <c:pt idx="6">
                  <c:v>178.4</c:v>
                </c:pt>
                <c:pt idx="7">
                  <c:v>185.6</c:v>
                </c:pt>
                <c:pt idx="8">
                  <c:v>191.3</c:v>
                </c:pt>
                <c:pt idx="9">
                  <c:v>192</c:v>
                </c:pt>
                <c:pt idx="10">
                  <c:v>195.6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D5-4D87-B9A2-43F00D5A66E8}"/>
            </c:ext>
          </c:extLst>
        </c:ser>
        <c:ser>
          <c:idx val="1"/>
          <c:order val="1"/>
          <c:tx>
            <c:strRef>
              <c:f>'S. 21_22 VR Bilanzanalyse'!$A$23</c:f>
              <c:strCache>
                <c:ptCount val="1"/>
                <c:pt idx="0">
                  <c:v>Gesamtkapitalrentabilität</c:v>
                </c:pt>
              </c:strCache>
            </c:strRef>
          </c:tx>
          <c:spPr>
            <a:ln w="22225"/>
          </c:spPr>
          <c:dPt>
            <c:idx val="9"/>
            <c:bubble3D val="0"/>
            <c:spPr>
              <a:ln w="22225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D5-4D87-B9A2-43F00D5A66E8}"/>
              </c:ext>
            </c:extLst>
          </c:dPt>
          <c:dPt>
            <c:idx val="10"/>
            <c:bubble3D val="0"/>
            <c:spPr>
              <a:ln w="22225"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23B3-43A1-80A6-E32C59435B15}"/>
              </c:ext>
            </c:extLst>
          </c:dPt>
          <c:dPt>
            <c:idx val="11"/>
            <c:bubble3D val="0"/>
            <c:spPr>
              <a:ln w="22225"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0DD5-4D87-B9A2-43F00D5A66E8}"/>
              </c:ext>
            </c:extLst>
          </c:dPt>
          <c:cat>
            <c:numRef>
              <c:f>'S. 21_22 VR Bilanzanalyse'!$I$21:$S$21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'S. 21_22 VR Bilanzanalyse'!$I$23:$S$23</c:f>
              <c:numCache>
                <c:formatCode>0.0</c:formatCode>
                <c:ptCount val="11"/>
                <c:pt idx="0">
                  <c:v>110.5</c:v>
                </c:pt>
                <c:pt idx="1">
                  <c:v>101.3</c:v>
                </c:pt>
                <c:pt idx="2">
                  <c:v>107.5</c:v>
                </c:pt>
                <c:pt idx="3">
                  <c:v>114.6</c:v>
                </c:pt>
                <c:pt idx="4">
                  <c:v>104.4</c:v>
                </c:pt>
                <c:pt idx="5">
                  <c:v>102.4</c:v>
                </c:pt>
                <c:pt idx="6">
                  <c:v>105.4</c:v>
                </c:pt>
                <c:pt idx="7">
                  <c:v>108.5</c:v>
                </c:pt>
                <c:pt idx="8">
                  <c:v>109.5</c:v>
                </c:pt>
                <c:pt idx="9">
                  <c:v>102.4</c:v>
                </c:pt>
                <c:pt idx="10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DD5-4D87-B9A2-43F00D5A66E8}"/>
            </c:ext>
          </c:extLst>
        </c:ser>
        <c:ser>
          <c:idx val="2"/>
          <c:order val="2"/>
          <c:tx>
            <c:strRef>
              <c:f>'S. 21_22 VR Bilanzanalyse'!$A$24</c:f>
              <c:strCache>
                <c:ptCount val="1"/>
                <c:pt idx="0">
                  <c:v>Gesamtkapitalumschlag</c:v>
                </c:pt>
              </c:strCache>
            </c:strRef>
          </c:tx>
          <c:spPr>
            <a:ln w="22225">
              <a:solidFill>
                <a:srgbClr val="E6460F"/>
              </a:solidFill>
            </a:ln>
          </c:spPr>
          <c:marker>
            <c:spPr>
              <a:solidFill>
                <a:srgbClr val="E6460F"/>
              </a:solidFill>
              <a:ln>
                <a:solidFill>
                  <a:srgbClr val="E6460F"/>
                </a:solidFill>
              </a:ln>
            </c:spPr>
          </c:marker>
          <c:dPt>
            <c:idx val="9"/>
            <c:bubble3D val="0"/>
            <c:spPr>
              <a:ln w="22225">
                <a:solidFill>
                  <a:srgbClr val="E6460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D5-4D87-B9A2-43F00D5A66E8}"/>
              </c:ext>
            </c:extLst>
          </c:dPt>
          <c:dPt>
            <c:idx val="10"/>
            <c:bubble3D val="0"/>
            <c:spPr>
              <a:ln w="22225">
                <a:solidFill>
                  <a:srgbClr val="E6460F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23B3-43A1-80A6-E32C59435B15}"/>
              </c:ext>
            </c:extLst>
          </c:dPt>
          <c:dPt>
            <c:idx val="11"/>
            <c:bubble3D val="0"/>
            <c:spPr>
              <a:ln w="22225">
                <a:solidFill>
                  <a:srgbClr val="E6460F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0DD5-4D87-B9A2-43F00D5A66E8}"/>
              </c:ext>
            </c:extLst>
          </c:dPt>
          <c:cat>
            <c:numRef>
              <c:f>'S. 21_22 VR Bilanzanalyse'!$I$21:$S$21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'S. 21_22 VR Bilanzanalyse'!$I$24:$S$24</c:f>
              <c:numCache>
                <c:formatCode>0.0</c:formatCode>
                <c:ptCount val="11"/>
                <c:pt idx="0">
                  <c:v>106.6</c:v>
                </c:pt>
                <c:pt idx="1">
                  <c:v>100.8</c:v>
                </c:pt>
                <c:pt idx="2">
                  <c:v>101.3</c:v>
                </c:pt>
                <c:pt idx="3">
                  <c:v>103.3</c:v>
                </c:pt>
                <c:pt idx="4">
                  <c:v>100</c:v>
                </c:pt>
                <c:pt idx="5">
                  <c:v>97.4</c:v>
                </c:pt>
                <c:pt idx="6">
                  <c:v>97.7</c:v>
                </c:pt>
                <c:pt idx="7">
                  <c:v>96.9</c:v>
                </c:pt>
                <c:pt idx="8">
                  <c:v>96</c:v>
                </c:pt>
                <c:pt idx="9">
                  <c:v>94</c:v>
                </c:pt>
                <c:pt idx="10">
                  <c:v>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DD5-4D87-B9A2-43F00D5A66E8}"/>
            </c:ext>
          </c:extLst>
        </c:ser>
        <c:ser>
          <c:idx val="3"/>
          <c:order val="3"/>
          <c:tx>
            <c:strRef>
              <c:f>'S. 21_22 VR Bilanzanalyse'!$A$25</c:f>
              <c:strCache>
                <c:ptCount val="1"/>
                <c:pt idx="0">
                  <c:v>Liquidität 2. Grades</c:v>
                </c:pt>
              </c:strCache>
            </c:strRef>
          </c:tx>
          <c:spPr>
            <a:ln w="254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dPt>
            <c:idx val="9"/>
            <c:bubble3D val="0"/>
            <c:spPr>
              <a:ln w="25400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DD5-4D87-B9A2-43F00D5A66E8}"/>
              </c:ext>
            </c:extLst>
          </c:dPt>
          <c:dPt>
            <c:idx val="10"/>
            <c:bubble3D val="0"/>
            <c:spPr>
              <a:ln w="25400"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8-23B3-43A1-80A6-E32C59435B15}"/>
              </c:ext>
            </c:extLst>
          </c:dPt>
          <c:dPt>
            <c:idx val="11"/>
            <c:bubble3D val="0"/>
            <c:spPr>
              <a:ln w="25400"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2-0DD5-4D87-B9A2-43F00D5A66E8}"/>
              </c:ext>
            </c:extLst>
          </c:dPt>
          <c:cat>
            <c:numRef>
              <c:f>'S. 21_22 VR Bilanzanalyse'!$I$21:$S$21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'S. 21_22 VR Bilanzanalyse'!$I$25:$S$25</c:f>
              <c:numCache>
                <c:formatCode>0.0</c:formatCode>
                <c:ptCount val="11"/>
                <c:pt idx="0">
                  <c:v>105.3</c:v>
                </c:pt>
                <c:pt idx="1">
                  <c:v>109.6</c:v>
                </c:pt>
                <c:pt idx="2">
                  <c:v>112.4</c:v>
                </c:pt>
                <c:pt idx="3">
                  <c:v>113.4</c:v>
                </c:pt>
                <c:pt idx="4">
                  <c:v>112.9</c:v>
                </c:pt>
                <c:pt idx="5">
                  <c:v>117.1</c:v>
                </c:pt>
                <c:pt idx="6">
                  <c:v>119.6</c:v>
                </c:pt>
                <c:pt idx="7">
                  <c:v>122.9</c:v>
                </c:pt>
                <c:pt idx="8">
                  <c:v>126.5</c:v>
                </c:pt>
                <c:pt idx="9">
                  <c:v>124.2</c:v>
                </c:pt>
                <c:pt idx="10">
                  <c:v>123.9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DD5-4D87-B9A2-43F00D5A66E8}"/>
            </c:ext>
          </c:extLst>
        </c:ser>
        <c:ser>
          <c:idx val="4"/>
          <c:order val="4"/>
          <c:tx>
            <c:strRef>
              <c:f>'S. 21_22 VR Bilanzanalyse'!$A$26</c:f>
              <c:strCache>
                <c:ptCount val="1"/>
                <c:pt idx="0">
                  <c:v>Dynamischer Verschuldungsgrad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</a:ln>
          </c:spPr>
          <c:marker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9"/>
            <c:bubble3D val="0"/>
            <c:spPr>
              <a:ln w="22225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DD5-4D87-B9A2-43F00D5A66E8}"/>
              </c:ext>
            </c:extLst>
          </c:dPt>
          <c:dPt>
            <c:idx val="10"/>
            <c:bubble3D val="0"/>
            <c:spPr>
              <a:ln w="22225"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23B3-43A1-80A6-E32C59435B15}"/>
              </c:ext>
            </c:extLst>
          </c:dPt>
          <c:dPt>
            <c:idx val="11"/>
            <c:bubble3D val="0"/>
            <c:spPr>
              <a:ln w="22225"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7-0DD5-4D87-B9A2-43F00D5A66E8}"/>
              </c:ext>
            </c:extLst>
          </c:dPt>
          <c:cat>
            <c:numRef>
              <c:f>'S. 21_22 VR Bilanzanalyse'!$I$21:$S$21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'S. 21_22 VR Bilanzanalyse'!$I$26:$S$26</c:f>
              <c:numCache>
                <c:formatCode>0.0</c:formatCode>
                <c:ptCount val="11"/>
                <c:pt idx="0">
                  <c:v>111.2</c:v>
                </c:pt>
                <c:pt idx="1">
                  <c:v>115.2</c:v>
                </c:pt>
                <c:pt idx="2">
                  <c:v>110.5</c:v>
                </c:pt>
                <c:pt idx="3">
                  <c:v>112.3</c:v>
                </c:pt>
                <c:pt idx="4">
                  <c:v>110</c:v>
                </c:pt>
                <c:pt idx="5">
                  <c:v>111.8</c:v>
                </c:pt>
                <c:pt idx="6">
                  <c:v>118</c:v>
                </c:pt>
                <c:pt idx="7">
                  <c:v>124.8</c:v>
                </c:pt>
                <c:pt idx="8">
                  <c:v>128.6</c:v>
                </c:pt>
                <c:pt idx="9">
                  <c:v>123.1</c:v>
                </c:pt>
                <c:pt idx="10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DD5-4D87-B9A2-43F00D5A6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249216"/>
        <c:axId val="768255104"/>
      </c:lineChart>
      <c:catAx>
        <c:axId val="76824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Frutiger 45 Light" panose="020B0303030504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768255104"/>
        <c:crosses val="autoZero"/>
        <c:auto val="1"/>
        <c:lblAlgn val="ctr"/>
        <c:lblOffset val="100"/>
        <c:noMultiLvlLbl val="0"/>
      </c:catAx>
      <c:valAx>
        <c:axId val="768255104"/>
        <c:scaling>
          <c:orientation val="minMax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>
                    <a:latin typeface="Arial" panose="020B0604020202020204" pitchFamily="34" charset="0"/>
                    <a:cs typeface="Arial" panose="020B0604020202020204" pitchFamily="34" charset="0"/>
                  </a:rPr>
                  <a:t>Teilindizes des</a:t>
                </a:r>
                <a:r>
                  <a:rPr lang="en-US" sz="8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B</a:t>
                </a:r>
                <a:r>
                  <a:rPr lang="en-US" sz="800">
                    <a:latin typeface="Arial" panose="020B0604020202020204" pitchFamily="34" charset="0"/>
                    <a:cs typeface="Arial" panose="020B0604020202020204" pitchFamily="34" charset="0"/>
                  </a:rPr>
                  <a:t>ilanzqualitätsindexes </a:t>
                </a:r>
                <a:br>
                  <a:rPr lang="en-US" sz="800">
                    <a:latin typeface="Arial" panose="020B0604020202020204" pitchFamily="34" charset="0"/>
                    <a:cs typeface="Arial" panose="020B0604020202020204" pitchFamily="34" charset="0"/>
                  </a:rPr>
                </a:br>
                <a:r>
                  <a:rPr lang="en-US" sz="800">
                    <a:latin typeface="Arial" panose="020B0604020202020204" pitchFamily="34" charset="0"/>
                    <a:cs typeface="Arial" panose="020B0604020202020204" pitchFamily="34" charset="0"/>
                  </a:rPr>
                  <a:t>(Mittelwerte 2001 bis 2010 = 100)</a:t>
                </a:r>
              </a:p>
            </c:rich>
          </c:tx>
          <c:layout>
            <c:manualLayout>
              <c:xMode val="edge"/>
              <c:yMode val="edge"/>
              <c:x val="2.6370370370370371E-3"/>
              <c:y val="8.754978150584329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Frutiger 45 Light" panose="020B0303030504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768249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520688247302419"/>
          <c:y val="4.554735776138219E-2"/>
          <c:w val="0.42527384076990377"/>
          <c:h val="0.2390186142782215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>
              <a:latin typeface="Frutiger 45 Light" panose="020B0303030504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Frutiger VR" panose="020B05030600000200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7517288599794591E-2"/>
          <c:y val="4.458496741961309E-2"/>
          <c:w val="0.98248271140020538"/>
          <c:h val="0.91854599256174063"/>
        </c:manualLayout>
      </c:layout>
      <c:lineChart>
        <c:grouping val="standard"/>
        <c:varyColors val="0"/>
        <c:ser>
          <c:idx val="0"/>
          <c:order val="0"/>
          <c:tx>
            <c:strRef>
              <c:f>'Seite 6l bis 7'!$H$3</c:f>
              <c:strCache>
                <c:ptCount val="1"/>
                <c:pt idx="0">
                  <c:v>Ernährung</c:v>
                </c:pt>
              </c:strCache>
            </c:strRef>
          </c:tx>
          <c:marker>
            <c:symbol val="none"/>
          </c:marker>
          <c:dPt>
            <c:idx val="31"/>
            <c:marker>
              <c:symbol val="auto"/>
            </c:marker>
            <c:bubble3D val="0"/>
            <c:spPr>
              <a:ln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1-57FD-48C9-81E0-C9B1122757C2}"/>
              </c:ext>
            </c:extLst>
          </c:dPt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7'!$H$23:$H$54</c:f>
              <c:numCache>
                <c:formatCode>General</c:formatCode>
                <c:ptCount val="32"/>
                <c:pt idx="0">
                  <c:v>26.1</c:v>
                </c:pt>
                <c:pt idx="1">
                  <c:v>22.400000000000006</c:v>
                </c:pt>
                <c:pt idx="2">
                  <c:v>33.9</c:v>
                </c:pt>
                <c:pt idx="3">
                  <c:v>46</c:v>
                </c:pt>
                <c:pt idx="4">
                  <c:v>48.900000000000006</c:v>
                </c:pt>
                <c:pt idx="5">
                  <c:v>42.5</c:v>
                </c:pt>
                <c:pt idx="6">
                  <c:v>39.5</c:v>
                </c:pt>
                <c:pt idx="7">
                  <c:v>24.5</c:v>
                </c:pt>
                <c:pt idx="8">
                  <c:v>32.599999999999994</c:v>
                </c:pt>
                <c:pt idx="9">
                  <c:v>41</c:v>
                </c:pt>
                <c:pt idx="10">
                  <c:v>45.899999999999991</c:v>
                </c:pt>
                <c:pt idx="11">
                  <c:v>44.699999999999996</c:v>
                </c:pt>
                <c:pt idx="12">
                  <c:v>46.000000000000007</c:v>
                </c:pt>
                <c:pt idx="13">
                  <c:v>43</c:v>
                </c:pt>
                <c:pt idx="14">
                  <c:v>48</c:v>
                </c:pt>
                <c:pt idx="15">
                  <c:v>44.3</c:v>
                </c:pt>
                <c:pt idx="16">
                  <c:v>60.199999999999996</c:v>
                </c:pt>
                <c:pt idx="17">
                  <c:v>69</c:v>
                </c:pt>
                <c:pt idx="18">
                  <c:v>73.100000000000009</c:v>
                </c:pt>
                <c:pt idx="19">
                  <c:v>72.300000000000011</c:v>
                </c:pt>
                <c:pt idx="20">
                  <c:v>71.899999999999991</c:v>
                </c:pt>
                <c:pt idx="21">
                  <c:v>78.5</c:v>
                </c:pt>
                <c:pt idx="22">
                  <c:v>67.599999999999994</c:v>
                </c:pt>
                <c:pt idx="23">
                  <c:v>88.600000000000009</c:v>
                </c:pt>
                <c:pt idx="24">
                  <c:v>67.5</c:v>
                </c:pt>
                <c:pt idx="25">
                  <c:v>77.800000000000011</c:v>
                </c:pt>
                <c:pt idx="26">
                  <c:v>76.5</c:v>
                </c:pt>
                <c:pt idx="27">
                  <c:v>57.699999999999996</c:v>
                </c:pt>
                <c:pt idx="28">
                  <c:v>60.2</c:v>
                </c:pt>
                <c:pt idx="29">
                  <c:v>71.3</c:v>
                </c:pt>
                <c:pt idx="30">
                  <c:v>55.2</c:v>
                </c:pt>
                <c:pt idx="31">
                  <c:v>-4.0000000000000036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FD-48C9-81E0-C9B1122757C2}"/>
            </c:ext>
          </c:extLst>
        </c:ser>
        <c:ser>
          <c:idx val="3"/>
          <c:order val="1"/>
          <c:tx>
            <c:strRef>
              <c:f>'Seite 6l bis 7'!$L$3</c:f>
              <c:strCache>
                <c:ptCount val="1"/>
                <c:pt idx="0">
                  <c:v>Agrar</c:v>
                </c:pt>
              </c:strCache>
            </c:strRef>
          </c:tx>
          <c:marker>
            <c:symbol val="none"/>
          </c:marker>
          <c:dPt>
            <c:idx val="31"/>
            <c:marker>
              <c:symbol val="square"/>
              <c:size val="5"/>
            </c:marker>
            <c:bubble3D val="0"/>
            <c:spPr>
              <a:ln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4-57FD-48C9-81E0-C9B1122757C2}"/>
              </c:ext>
            </c:extLst>
          </c:dPt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7'!$L$23:$L$54</c:f>
              <c:numCache>
                <c:formatCode>General</c:formatCode>
                <c:ptCount val="32"/>
                <c:pt idx="0">
                  <c:v>-3.5</c:v>
                </c:pt>
                <c:pt idx="1">
                  <c:v>-6</c:v>
                </c:pt>
                <c:pt idx="2">
                  <c:v>10.199999999999996</c:v>
                </c:pt>
                <c:pt idx="3">
                  <c:v>46.20000000000001</c:v>
                </c:pt>
                <c:pt idx="4">
                  <c:v>54.699999999999989</c:v>
                </c:pt>
                <c:pt idx="5">
                  <c:v>85.899999999999991</c:v>
                </c:pt>
                <c:pt idx="6">
                  <c:v>71.2</c:v>
                </c:pt>
                <c:pt idx="7">
                  <c:v>39.6</c:v>
                </c:pt>
                <c:pt idx="8">
                  <c:v>-12.400000000000006</c:v>
                </c:pt>
                <c:pt idx="9">
                  <c:v>0</c:v>
                </c:pt>
                <c:pt idx="10">
                  <c:v>5.3999999999999986</c:v>
                </c:pt>
                <c:pt idx="11">
                  <c:v>31.400000000000006</c:v>
                </c:pt>
                <c:pt idx="12">
                  <c:v>70.000000000000014</c:v>
                </c:pt>
                <c:pt idx="13">
                  <c:v>52.900000000000006</c:v>
                </c:pt>
                <c:pt idx="14">
                  <c:v>54.400000000000006</c:v>
                </c:pt>
                <c:pt idx="15">
                  <c:v>65.8</c:v>
                </c:pt>
                <c:pt idx="16">
                  <c:v>82.3</c:v>
                </c:pt>
                <c:pt idx="17">
                  <c:v>79.5</c:v>
                </c:pt>
                <c:pt idx="18">
                  <c:v>72.900000000000006</c:v>
                </c:pt>
                <c:pt idx="19">
                  <c:v>45.20000000000001</c:v>
                </c:pt>
                <c:pt idx="20">
                  <c:v>50.600000000000009</c:v>
                </c:pt>
                <c:pt idx="21">
                  <c:v>36.500000000000007</c:v>
                </c:pt>
                <c:pt idx="22">
                  <c:v>-6.4000000000000057</c:v>
                </c:pt>
                <c:pt idx="23">
                  <c:v>12.799999999999997</c:v>
                </c:pt>
                <c:pt idx="24">
                  <c:v>32.100000000000009</c:v>
                </c:pt>
                <c:pt idx="25">
                  <c:v>31.200000000000003</c:v>
                </c:pt>
                <c:pt idx="26">
                  <c:v>43.8</c:v>
                </c:pt>
                <c:pt idx="27">
                  <c:v>18.100000000000001</c:v>
                </c:pt>
                <c:pt idx="28">
                  <c:v>29.400000000000006</c:v>
                </c:pt>
                <c:pt idx="29">
                  <c:v>12.300000000000004</c:v>
                </c:pt>
                <c:pt idx="30">
                  <c:v>36.20000000000001</c:v>
                </c:pt>
                <c:pt idx="31">
                  <c:v>9.2999999999999954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FD-48C9-81E0-C9B112275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46360"/>
        <c:axId val="1164942096"/>
      </c:lineChart>
      <c:dateAx>
        <c:axId val="1164946360"/>
        <c:scaling>
          <c:orientation val="minMax"/>
          <c:max val="44013"/>
          <c:min val="38443"/>
        </c:scaling>
        <c:delete val="0"/>
        <c:axPos val="b"/>
        <c:numFmt formatCode="yy" sourceLinked="0"/>
        <c:majorTickMark val="none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1164942096"/>
        <c:crosses val="autoZero"/>
        <c:auto val="0"/>
        <c:lblOffset val="100"/>
        <c:baseTimeUnit val="months"/>
        <c:majorUnit val="12"/>
        <c:majorTimeUnit val="months"/>
      </c:dateAx>
      <c:valAx>
        <c:axId val="1164942096"/>
        <c:scaling>
          <c:orientation val="minMax"/>
          <c:max val="10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_ ;[Red]\-#,##0\ " sourceLinked="0"/>
        <c:majorTickMark val="out"/>
        <c:minorTickMark val="none"/>
        <c:tickLblPos val="nextTo"/>
        <c:spPr>
          <a:ln w="25400">
            <a:noFill/>
          </a:ln>
        </c:spPr>
        <c:txPr>
          <a:bodyPr/>
          <a:lstStyle/>
          <a:p>
            <a:pPr>
              <a:defRPr sz="700"/>
            </a:pPr>
            <a:endParaRPr lang="de-DE"/>
          </a:p>
        </c:txPr>
        <c:crossAx val="116494636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3363903041531568E-2"/>
          <c:y val="6.8387926509186445E-2"/>
          <c:w val="0.46033070866141734"/>
          <c:h val="9.1612073490813642E-2"/>
        </c:manualLayout>
      </c:layout>
      <c:overlay val="0"/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17392722359407"/>
          <c:y val="5.408153094787202E-2"/>
          <c:w val="0.81174323253971947"/>
          <c:h val="0.84932572510714643"/>
        </c:manualLayout>
      </c:layout>
      <c:lineChart>
        <c:grouping val="standard"/>
        <c:varyColors val="0"/>
        <c:ser>
          <c:idx val="0"/>
          <c:order val="0"/>
          <c:tx>
            <c:v>Aktueller Datenstand*</c:v>
          </c:tx>
          <c:spPr>
            <a:ln w="22225"/>
          </c:spPr>
          <c:marker>
            <c:symbol val="none"/>
          </c:marker>
          <c:dPt>
            <c:idx val="8"/>
            <c:bubble3D val="0"/>
            <c:spPr>
              <a:ln w="22225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78-40BC-9787-4880B73E936B}"/>
              </c:ext>
            </c:extLst>
          </c:dPt>
          <c:dPt>
            <c:idx val="9"/>
            <c:bubble3D val="0"/>
            <c:spPr>
              <a:ln w="22225"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7278-40BC-9787-4880B73E936B}"/>
              </c:ext>
            </c:extLst>
          </c:dPt>
          <c:dPt>
            <c:idx val="10"/>
            <c:bubble3D val="0"/>
            <c:spPr>
              <a:ln w="22225"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7278-40BC-9787-4880B73E936B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'S. 21_22 VR Bilanzanalyse'!$I$21:$S$21</c15:sqref>
                  </c15:fullRef>
                </c:ext>
              </c:extLst>
              <c:f>'S. 21_22 VR Bilanzanalyse'!$J$21:$S$21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'S. 21_22 VR Bilanzanalyse'!$I$29:$S$29</c15:sqref>
                  </c15:fullRef>
                </c:ext>
              </c:extLst>
              <c:f>'S. 21_22 VR Bilanzanalyse'!$J$29:$S$29</c:f>
              <c:numCache>
                <c:formatCode>0.0</c:formatCode>
                <c:ptCount val="10"/>
                <c:pt idx="0">
                  <c:v>112.4</c:v>
                </c:pt>
                <c:pt idx="1">
                  <c:v>115</c:v>
                </c:pt>
                <c:pt idx="2">
                  <c:v>118.4</c:v>
                </c:pt>
                <c:pt idx="3">
                  <c:v>116.6</c:v>
                </c:pt>
                <c:pt idx="4">
                  <c:v>118.7</c:v>
                </c:pt>
                <c:pt idx="5">
                  <c:v>123.5</c:v>
                </c:pt>
                <c:pt idx="6">
                  <c:v>127.4</c:v>
                </c:pt>
                <c:pt idx="7">
                  <c:v>130.1</c:v>
                </c:pt>
                <c:pt idx="8">
                  <c:v>126.8</c:v>
                </c:pt>
                <c:pt idx="9">
                  <c:v>126.8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78-40BC-9787-4880B73E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272256"/>
        <c:axId val="768273792"/>
      </c:lineChart>
      <c:catAx>
        <c:axId val="76827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b="0">
                <a:latin typeface="Frutiger 45 Light" panose="020B0303030504020204" pitchFamily="34" charset="0"/>
              </a:defRPr>
            </a:pPr>
            <a:endParaRPr lang="de-DE"/>
          </a:p>
        </c:txPr>
        <c:crossAx val="76827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273792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en-US" sz="800" b="1"/>
                  <a:t>Bilanzqualitätsindex </a:t>
                </a:r>
              </a:p>
              <a:p>
                <a:pPr algn="ctr"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en-US" sz="800" b="1"/>
                  <a:t>(Mittelwert 2001 bis 2010 = 100)</a:t>
                </a:r>
              </a:p>
            </c:rich>
          </c:tx>
          <c:layout>
            <c:manualLayout>
              <c:xMode val="edge"/>
              <c:yMode val="edge"/>
              <c:x val="2.9585798816568047E-3"/>
              <c:y val="9.980645161290323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b="0">
                <a:latin typeface="Frutiger 45 Light" panose="020B0303030504020204" pitchFamily="34" charset="0"/>
              </a:defRPr>
            </a:pPr>
            <a:endParaRPr lang="de-DE"/>
          </a:p>
        </c:txPr>
        <c:crossAx val="768272256"/>
        <c:crosses val="autoZero"/>
        <c:crossBetween val="midCat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de-DE"/>
    </a:p>
  </c:txPr>
  <c:printSettings>
    <c:headerFooter/>
    <c:pageMargins b="0.78740157480314965" l="0.70866141732283472" r="0.7086614173228347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7517288599794591E-2"/>
          <c:y val="4.4501528306057581E-2"/>
          <c:w val="0.98248271140020538"/>
          <c:h val="0.91891466132077149"/>
        </c:manualLayout>
      </c:layout>
      <c:lineChart>
        <c:grouping val="standard"/>
        <c:varyColors val="0"/>
        <c:ser>
          <c:idx val="2"/>
          <c:order val="0"/>
          <c:tx>
            <c:strRef>
              <c:f>'Seite 6l bis 7'!$K$3</c:f>
              <c:strCache>
                <c:ptCount val="1"/>
                <c:pt idx="0">
                  <c:v>Dienstleistungen 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Pt>
            <c:idx val="31"/>
            <c:marker>
              <c:symbol val="diamond"/>
              <c:size val="5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spPr>
              <a:ln>
                <a:solidFill>
                  <a:schemeClr val="accent2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1-2D4C-44BC-9F9F-CCC25CC8BB33}"/>
              </c:ext>
            </c:extLst>
          </c:dPt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7'!$K$23:$K$54</c:f>
              <c:numCache>
                <c:formatCode>General</c:formatCode>
                <c:ptCount val="32"/>
                <c:pt idx="0">
                  <c:v>36.400000000000006</c:v>
                </c:pt>
                <c:pt idx="1">
                  <c:v>45.2</c:v>
                </c:pt>
                <c:pt idx="2">
                  <c:v>66.500000000000014</c:v>
                </c:pt>
                <c:pt idx="3">
                  <c:v>62.8</c:v>
                </c:pt>
                <c:pt idx="4">
                  <c:v>78.199999999999989</c:v>
                </c:pt>
                <c:pt idx="5">
                  <c:v>75.800000000000011</c:v>
                </c:pt>
                <c:pt idx="6">
                  <c:v>73.3</c:v>
                </c:pt>
                <c:pt idx="7">
                  <c:v>63.3</c:v>
                </c:pt>
                <c:pt idx="8">
                  <c:v>33.199999999999996</c:v>
                </c:pt>
                <c:pt idx="9">
                  <c:v>35.1</c:v>
                </c:pt>
                <c:pt idx="10">
                  <c:v>47.300000000000004</c:v>
                </c:pt>
                <c:pt idx="11">
                  <c:v>73.2</c:v>
                </c:pt>
                <c:pt idx="12">
                  <c:v>71.5</c:v>
                </c:pt>
                <c:pt idx="13">
                  <c:v>73.699999999999989</c:v>
                </c:pt>
                <c:pt idx="14">
                  <c:v>72.8</c:v>
                </c:pt>
                <c:pt idx="15">
                  <c:v>64.199999999999989</c:v>
                </c:pt>
                <c:pt idx="16">
                  <c:v>64.7</c:v>
                </c:pt>
                <c:pt idx="17">
                  <c:v>78.3</c:v>
                </c:pt>
                <c:pt idx="18">
                  <c:v>77.5</c:v>
                </c:pt>
                <c:pt idx="19">
                  <c:v>73.400000000000006</c:v>
                </c:pt>
                <c:pt idx="20">
                  <c:v>76.7</c:v>
                </c:pt>
                <c:pt idx="21">
                  <c:v>80.699999999999989</c:v>
                </c:pt>
                <c:pt idx="22">
                  <c:v>75.5</c:v>
                </c:pt>
                <c:pt idx="23">
                  <c:v>79.7</c:v>
                </c:pt>
                <c:pt idx="24">
                  <c:v>88.899999999999991</c:v>
                </c:pt>
                <c:pt idx="25">
                  <c:v>89</c:v>
                </c:pt>
                <c:pt idx="26">
                  <c:v>86.4</c:v>
                </c:pt>
                <c:pt idx="27">
                  <c:v>86</c:v>
                </c:pt>
                <c:pt idx="28">
                  <c:v>79.699999999999989</c:v>
                </c:pt>
                <c:pt idx="29">
                  <c:v>74.5</c:v>
                </c:pt>
                <c:pt idx="30">
                  <c:v>64</c:v>
                </c:pt>
                <c:pt idx="31">
                  <c:v>-10.600000000000001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4C-44BC-9F9F-CCC25CC8BB33}"/>
            </c:ext>
          </c:extLst>
        </c:ser>
        <c:ser>
          <c:idx val="1"/>
          <c:order val="1"/>
          <c:tx>
            <c:strRef>
              <c:f>'Seite 6l bis 7'!$J$3</c:f>
              <c:strCache>
                <c:ptCount val="1"/>
                <c:pt idx="0">
                  <c:v>Handel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Pt>
            <c:idx val="31"/>
            <c:marker>
              <c:symbol val="auto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spPr>
              <a:ln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4-2D4C-44BC-9F9F-CCC25CC8BB33}"/>
              </c:ext>
            </c:extLst>
          </c:dPt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7'!$J$23:$J$54</c:f>
              <c:numCache>
                <c:formatCode>General</c:formatCode>
                <c:ptCount val="32"/>
                <c:pt idx="0">
                  <c:v>22.899999999999991</c:v>
                </c:pt>
                <c:pt idx="1">
                  <c:v>20.599999999999994</c:v>
                </c:pt>
                <c:pt idx="2">
                  <c:v>35.999999999999993</c:v>
                </c:pt>
                <c:pt idx="3">
                  <c:v>52.8</c:v>
                </c:pt>
                <c:pt idx="4">
                  <c:v>60.199999999999989</c:v>
                </c:pt>
                <c:pt idx="5">
                  <c:v>53.6</c:v>
                </c:pt>
                <c:pt idx="6">
                  <c:v>57</c:v>
                </c:pt>
                <c:pt idx="7">
                  <c:v>37.799999999999997</c:v>
                </c:pt>
                <c:pt idx="8">
                  <c:v>12.199999999999996</c:v>
                </c:pt>
                <c:pt idx="9">
                  <c:v>22.5</c:v>
                </c:pt>
                <c:pt idx="10">
                  <c:v>39</c:v>
                </c:pt>
                <c:pt idx="11">
                  <c:v>63.199999999999996</c:v>
                </c:pt>
                <c:pt idx="12">
                  <c:v>75.099999999999994</c:v>
                </c:pt>
                <c:pt idx="13">
                  <c:v>75.000000000000014</c:v>
                </c:pt>
                <c:pt idx="14">
                  <c:v>78.500000000000014</c:v>
                </c:pt>
                <c:pt idx="15">
                  <c:v>61.199999999999989</c:v>
                </c:pt>
                <c:pt idx="16">
                  <c:v>52.9</c:v>
                </c:pt>
                <c:pt idx="17">
                  <c:v>59.099999999999994</c:v>
                </c:pt>
                <c:pt idx="18">
                  <c:v>75.3</c:v>
                </c:pt>
                <c:pt idx="19">
                  <c:v>71.199999999999989</c:v>
                </c:pt>
                <c:pt idx="20">
                  <c:v>76.099999999999994</c:v>
                </c:pt>
                <c:pt idx="21">
                  <c:v>68.5</c:v>
                </c:pt>
                <c:pt idx="22">
                  <c:v>73.7</c:v>
                </c:pt>
                <c:pt idx="23">
                  <c:v>69.099999999999994</c:v>
                </c:pt>
                <c:pt idx="24">
                  <c:v>71.100000000000009</c:v>
                </c:pt>
                <c:pt idx="25">
                  <c:v>71.399999999999991</c:v>
                </c:pt>
                <c:pt idx="26">
                  <c:v>81.599999999999994</c:v>
                </c:pt>
                <c:pt idx="27">
                  <c:v>80.600000000000009</c:v>
                </c:pt>
                <c:pt idx="28">
                  <c:v>76.500000000000014</c:v>
                </c:pt>
                <c:pt idx="29">
                  <c:v>65.100000000000009</c:v>
                </c:pt>
                <c:pt idx="30">
                  <c:v>57</c:v>
                </c:pt>
                <c:pt idx="31">
                  <c:v>-1.8999999999999986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4C-44BC-9F9F-CCC25CC8B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46360"/>
        <c:axId val="1164942096"/>
      </c:lineChart>
      <c:dateAx>
        <c:axId val="1164946360"/>
        <c:scaling>
          <c:orientation val="minMax"/>
          <c:max val="44013"/>
          <c:min val="38443"/>
        </c:scaling>
        <c:delete val="0"/>
        <c:axPos val="b"/>
        <c:numFmt formatCode="yy" sourceLinked="0"/>
        <c:majorTickMark val="none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1164942096"/>
        <c:crosses val="autoZero"/>
        <c:auto val="0"/>
        <c:lblOffset val="100"/>
        <c:baseTimeUnit val="months"/>
        <c:majorUnit val="12"/>
        <c:majorTimeUnit val="months"/>
      </c:dateAx>
      <c:valAx>
        <c:axId val="1164942096"/>
        <c:scaling>
          <c:orientation val="minMax"/>
          <c:max val="10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_ ;[Red]\-#,##0\ " sourceLinked="0"/>
        <c:majorTickMark val="out"/>
        <c:minorTickMark val="none"/>
        <c:tickLblPos val="nextTo"/>
        <c:spPr>
          <a:ln w="25400">
            <a:noFill/>
          </a:ln>
        </c:spPr>
        <c:txPr>
          <a:bodyPr/>
          <a:lstStyle/>
          <a:p>
            <a:pPr>
              <a:defRPr sz="700"/>
            </a:pPr>
            <a:endParaRPr lang="de-DE"/>
          </a:p>
        </c:txPr>
        <c:crossAx val="116494636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0809942874787705E-2"/>
          <c:y val="0.7617212598425197"/>
          <c:w val="0.5830859966033658"/>
          <c:h val="9.1612073490813642E-2"/>
        </c:manualLayout>
      </c:layout>
      <c:overlay val="0"/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7517288599794591E-2"/>
          <c:y val="4.4501528306057581E-2"/>
          <c:w val="0.98248271140020538"/>
          <c:h val="0.91891466132077149"/>
        </c:manualLayout>
      </c:layout>
      <c:lineChart>
        <c:grouping val="standard"/>
        <c:varyColors val="0"/>
        <c:ser>
          <c:idx val="0"/>
          <c:order val="0"/>
          <c:tx>
            <c:strRef>
              <c:f>'Seite 6l bis 7'!$E$3</c:f>
              <c:strCache>
                <c:ptCount val="1"/>
                <c:pt idx="0">
                  <c:v>Chemie, Pharma, Kunststoff</c:v>
                </c:pt>
              </c:strCache>
            </c:strRef>
          </c:tx>
          <c:marker>
            <c:symbol val="none"/>
          </c:marker>
          <c:dPt>
            <c:idx val="31"/>
            <c:marker>
              <c:symbol val="auto"/>
            </c:marker>
            <c:bubble3D val="0"/>
            <c:spPr>
              <a:ln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1-D3A9-43C7-9360-75BBB14BB975}"/>
              </c:ext>
            </c:extLst>
          </c:dPt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7'!$E$23:$E$54</c:f>
              <c:numCache>
                <c:formatCode>General</c:formatCode>
                <c:ptCount val="32"/>
                <c:pt idx="0">
                  <c:v>51.899999999999991</c:v>
                </c:pt>
                <c:pt idx="1">
                  <c:v>45.8</c:v>
                </c:pt>
                <c:pt idx="2">
                  <c:v>59.3</c:v>
                </c:pt>
                <c:pt idx="3">
                  <c:v>66.599999999999994</c:v>
                </c:pt>
                <c:pt idx="4">
                  <c:v>82.2</c:v>
                </c:pt>
                <c:pt idx="5">
                  <c:v>74.400000000000006</c:v>
                </c:pt>
                <c:pt idx="6">
                  <c:v>78</c:v>
                </c:pt>
                <c:pt idx="7">
                  <c:v>68.3</c:v>
                </c:pt>
                <c:pt idx="8">
                  <c:v>-15.5</c:v>
                </c:pt>
                <c:pt idx="9">
                  <c:v>6.5000000000000071</c:v>
                </c:pt>
                <c:pt idx="10">
                  <c:v>54.2</c:v>
                </c:pt>
                <c:pt idx="11">
                  <c:v>69.3</c:v>
                </c:pt>
                <c:pt idx="12">
                  <c:v>71.800000000000011</c:v>
                </c:pt>
                <c:pt idx="13">
                  <c:v>74.800000000000011</c:v>
                </c:pt>
                <c:pt idx="14">
                  <c:v>79.7</c:v>
                </c:pt>
                <c:pt idx="15">
                  <c:v>58</c:v>
                </c:pt>
                <c:pt idx="16">
                  <c:v>62.9</c:v>
                </c:pt>
                <c:pt idx="17">
                  <c:v>59.600000000000009</c:v>
                </c:pt>
                <c:pt idx="18">
                  <c:v>73.199999999999989</c:v>
                </c:pt>
                <c:pt idx="19">
                  <c:v>73</c:v>
                </c:pt>
                <c:pt idx="20">
                  <c:v>76.300000000000011</c:v>
                </c:pt>
                <c:pt idx="21">
                  <c:v>70.899999999999991</c:v>
                </c:pt>
                <c:pt idx="22">
                  <c:v>78.099999999999994</c:v>
                </c:pt>
                <c:pt idx="23">
                  <c:v>81.7</c:v>
                </c:pt>
                <c:pt idx="24">
                  <c:v>89.1</c:v>
                </c:pt>
                <c:pt idx="25">
                  <c:v>86.800000000000011</c:v>
                </c:pt>
                <c:pt idx="26">
                  <c:v>91.699999999999989</c:v>
                </c:pt>
                <c:pt idx="27">
                  <c:v>92.6</c:v>
                </c:pt>
                <c:pt idx="28">
                  <c:v>73</c:v>
                </c:pt>
                <c:pt idx="29">
                  <c:v>50</c:v>
                </c:pt>
                <c:pt idx="30">
                  <c:v>38.199999999999989</c:v>
                </c:pt>
                <c:pt idx="31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9-43C7-9360-75BBB14BB975}"/>
            </c:ext>
          </c:extLst>
        </c:ser>
        <c:ser>
          <c:idx val="1"/>
          <c:order val="1"/>
          <c:tx>
            <c:strRef>
              <c:f>'Seite 6l bis 7'!$I$3</c:f>
              <c:strCache>
                <c:ptCount val="1"/>
                <c:pt idx="0">
                  <c:v>Bau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Pt>
            <c:idx val="31"/>
            <c:marker>
              <c:symbol val="auto"/>
              <c:spPr>
                <a:solidFill>
                  <a:schemeClr val="accent4"/>
                </a:solidFill>
                <a:ln>
                  <a:solidFill>
                    <a:schemeClr val="accent4"/>
                  </a:solidFill>
                </a:ln>
              </c:spPr>
            </c:marker>
            <c:bubble3D val="0"/>
            <c:spPr>
              <a:ln>
                <a:solidFill>
                  <a:schemeClr val="accent4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4-D3A9-43C7-9360-75BBB14BB975}"/>
              </c:ext>
            </c:extLst>
          </c:dPt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7'!$I$23:$I$54</c:f>
              <c:numCache>
                <c:formatCode>General</c:formatCode>
                <c:ptCount val="32"/>
                <c:pt idx="0">
                  <c:v>-17.399999999999999</c:v>
                </c:pt>
                <c:pt idx="1">
                  <c:v>-7.6000000000000014</c:v>
                </c:pt>
                <c:pt idx="2">
                  <c:v>23</c:v>
                </c:pt>
                <c:pt idx="3">
                  <c:v>52.599999999999994</c:v>
                </c:pt>
                <c:pt idx="4">
                  <c:v>32.000000000000007</c:v>
                </c:pt>
                <c:pt idx="5">
                  <c:v>47.300000000000004</c:v>
                </c:pt>
                <c:pt idx="6">
                  <c:v>47.500000000000014</c:v>
                </c:pt>
                <c:pt idx="7">
                  <c:v>31.999999999999993</c:v>
                </c:pt>
                <c:pt idx="8">
                  <c:v>18.900000000000006</c:v>
                </c:pt>
                <c:pt idx="9">
                  <c:v>47.600000000000009</c:v>
                </c:pt>
                <c:pt idx="10">
                  <c:v>21.9</c:v>
                </c:pt>
                <c:pt idx="11">
                  <c:v>60.099999999999987</c:v>
                </c:pt>
                <c:pt idx="12">
                  <c:v>69.400000000000006</c:v>
                </c:pt>
                <c:pt idx="13">
                  <c:v>78</c:v>
                </c:pt>
                <c:pt idx="14">
                  <c:v>76</c:v>
                </c:pt>
                <c:pt idx="15">
                  <c:v>71</c:v>
                </c:pt>
                <c:pt idx="16">
                  <c:v>72.399999999999991</c:v>
                </c:pt>
                <c:pt idx="17">
                  <c:v>77.100000000000009</c:v>
                </c:pt>
                <c:pt idx="18">
                  <c:v>86.5</c:v>
                </c:pt>
                <c:pt idx="19">
                  <c:v>77.199999999999989</c:v>
                </c:pt>
                <c:pt idx="20">
                  <c:v>75.200000000000017</c:v>
                </c:pt>
                <c:pt idx="21">
                  <c:v>73.600000000000009</c:v>
                </c:pt>
                <c:pt idx="22">
                  <c:v>84.9</c:v>
                </c:pt>
                <c:pt idx="23">
                  <c:v>93.3</c:v>
                </c:pt>
                <c:pt idx="24">
                  <c:v>90.199999999999989</c:v>
                </c:pt>
                <c:pt idx="25">
                  <c:v>94.600000000000009</c:v>
                </c:pt>
                <c:pt idx="26">
                  <c:v>97.1</c:v>
                </c:pt>
                <c:pt idx="27">
                  <c:v>95.7</c:v>
                </c:pt>
                <c:pt idx="28">
                  <c:v>93.7</c:v>
                </c:pt>
                <c:pt idx="29">
                  <c:v>91.7</c:v>
                </c:pt>
                <c:pt idx="30">
                  <c:v>89.2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A9-43C7-9360-75BBB14BB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46360"/>
        <c:axId val="1164942096"/>
      </c:lineChart>
      <c:dateAx>
        <c:axId val="1164946360"/>
        <c:scaling>
          <c:orientation val="minMax"/>
          <c:max val="44013"/>
          <c:min val="38443"/>
        </c:scaling>
        <c:delete val="0"/>
        <c:axPos val="b"/>
        <c:numFmt formatCode="yy" sourceLinked="0"/>
        <c:majorTickMark val="none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1164942096"/>
        <c:crosses val="autoZero"/>
        <c:auto val="0"/>
        <c:lblOffset val="100"/>
        <c:baseTimeUnit val="months"/>
        <c:majorUnit val="12"/>
        <c:majorTimeUnit val="months"/>
      </c:dateAx>
      <c:valAx>
        <c:axId val="1164942096"/>
        <c:scaling>
          <c:orientation val="minMax"/>
          <c:max val="10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_ ;[Red]\-#,##0\ " sourceLinked="0"/>
        <c:majorTickMark val="out"/>
        <c:minorTickMark val="none"/>
        <c:tickLblPos val="nextTo"/>
        <c:spPr>
          <a:ln w="25400">
            <a:noFill/>
          </a:ln>
        </c:spPr>
        <c:txPr>
          <a:bodyPr/>
          <a:lstStyle/>
          <a:p>
            <a:pPr>
              <a:defRPr sz="700"/>
            </a:pPr>
            <a:endParaRPr lang="de-DE"/>
          </a:p>
        </c:txPr>
        <c:crossAx val="116494636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564891153311717"/>
          <c:y val="0.7617212598425197"/>
          <c:w val="0.60634892697236364"/>
          <c:h val="9.1612073490813642E-2"/>
        </c:manualLayout>
      </c:layout>
      <c:overlay val="0"/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66141732283469E-2"/>
          <c:y val="2.6066666666666665E-2"/>
          <c:w val="0.8843297823066234"/>
          <c:h val="0.88364409448818892"/>
        </c:manualLayout>
      </c:layout>
      <c:lineChart>
        <c:grouping val="standard"/>
        <c:varyColors val="0"/>
        <c:ser>
          <c:idx val="0"/>
          <c:order val="0"/>
          <c:tx>
            <c:v>Geschäftslage</c:v>
          </c:tx>
          <c:spPr>
            <a:ln w="22225">
              <a:solidFill>
                <a:srgbClr val="F08200"/>
              </a:solidFill>
              <a:prstDash val="solid"/>
            </a:ln>
          </c:spPr>
          <c:marker>
            <c:symbol val="none"/>
          </c:marker>
          <c:dPt>
            <c:idx val="31"/>
            <c:marker>
              <c:symbol val="auto"/>
            </c:marker>
            <c:bubble3D val="0"/>
            <c:spPr>
              <a:ln w="22225">
                <a:solidFill>
                  <a:srgbClr val="FF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1-9F1E-407B-A619-2570972F43F2}"/>
              </c:ext>
            </c:extLst>
          </c:dPt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7'!$B$23:$B$54</c:f>
              <c:numCache>
                <c:formatCode>0.0</c:formatCode>
                <c:ptCount val="32"/>
                <c:pt idx="0">
                  <c:v>31.300000000000004</c:v>
                </c:pt>
                <c:pt idx="1">
                  <c:v>31.799999999999997</c:v>
                </c:pt>
                <c:pt idx="2">
                  <c:v>47.800000000000004</c:v>
                </c:pt>
                <c:pt idx="3">
                  <c:v>62.199999999999996</c:v>
                </c:pt>
                <c:pt idx="4">
                  <c:v>68.900000000000006</c:v>
                </c:pt>
                <c:pt idx="5">
                  <c:v>69.3</c:v>
                </c:pt>
                <c:pt idx="6">
                  <c:v>69.7</c:v>
                </c:pt>
                <c:pt idx="7">
                  <c:v>52.7</c:v>
                </c:pt>
                <c:pt idx="8">
                  <c:v>5.7000000000000028</c:v>
                </c:pt>
                <c:pt idx="9">
                  <c:v>14.000000000000007</c:v>
                </c:pt>
                <c:pt idx="10">
                  <c:v>32.1</c:v>
                </c:pt>
                <c:pt idx="11">
                  <c:v>61.2</c:v>
                </c:pt>
                <c:pt idx="12">
                  <c:v>73</c:v>
                </c:pt>
                <c:pt idx="13">
                  <c:v>72.8</c:v>
                </c:pt>
                <c:pt idx="14">
                  <c:v>73.5</c:v>
                </c:pt>
                <c:pt idx="15">
                  <c:v>60</c:v>
                </c:pt>
                <c:pt idx="16">
                  <c:v>64.5</c:v>
                </c:pt>
                <c:pt idx="17">
                  <c:v>66.599999999999994</c:v>
                </c:pt>
                <c:pt idx="18">
                  <c:v>76</c:v>
                </c:pt>
                <c:pt idx="19">
                  <c:v>68.400000000000006</c:v>
                </c:pt>
                <c:pt idx="20">
                  <c:v>71.8</c:v>
                </c:pt>
                <c:pt idx="21">
                  <c:v>68.3</c:v>
                </c:pt>
                <c:pt idx="22">
                  <c:v>69</c:v>
                </c:pt>
                <c:pt idx="23">
                  <c:v>74</c:v>
                </c:pt>
                <c:pt idx="24">
                  <c:v>77.099999999999994</c:v>
                </c:pt>
                <c:pt idx="25">
                  <c:v>81</c:v>
                </c:pt>
                <c:pt idx="26">
                  <c:v>84.6</c:v>
                </c:pt>
                <c:pt idx="27">
                  <c:v>79.300000000000011</c:v>
                </c:pt>
                <c:pt idx="28">
                  <c:v>73.599999999999994</c:v>
                </c:pt>
                <c:pt idx="29">
                  <c:v>61.800000000000011</c:v>
                </c:pt>
                <c:pt idx="30">
                  <c:v>54.199999999999989</c:v>
                </c:pt>
                <c:pt idx="31" formatCode="General">
                  <c:v>3.5999999999999979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1E-407B-A619-2570972F43F2}"/>
            </c:ext>
          </c:extLst>
        </c:ser>
        <c:ser>
          <c:idx val="1"/>
          <c:order val="1"/>
          <c:tx>
            <c:v>Mittelwert (seit 1995)</c:v>
          </c:tx>
          <c:spPr>
            <a:ln>
              <a:prstDash val="sysDot"/>
            </a:ln>
          </c:spPr>
          <c:marker>
            <c:symbol val="none"/>
          </c:marker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7'!$C$24:$C$54</c:f>
              <c:numCache>
                <c:formatCode>0.0</c:formatCode>
                <c:ptCount val="31"/>
                <c:pt idx="0">
                  <c:v>44.713725490196069</c:v>
                </c:pt>
                <c:pt idx="1">
                  <c:v>44.713725490196069</c:v>
                </c:pt>
                <c:pt idx="2">
                  <c:v>44.713725490196069</c:v>
                </c:pt>
                <c:pt idx="3">
                  <c:v>44.713725490196069</c:v>
                </c:pt>
                <c:pt idx="4">
                  <c:v>44.713725490196069</c:v>
                </c:pt>
                <c:pt idx="5">
                  <c:v>44.713725490196069</c:v>
                </c:pt>
                <c:pt idx="6">
                  <c:v>44.713725490196069</c:v>
                </c:pt>
                <c:pt idx="7">
                  <c:v>44.713725490196069</c:v>
                </c:pt>
                <c:pt idx="8">
                  <c:v>44.713725490196069</c:v>
                </c:pt>
                <c:pt idx="9">
                  <c:v>44.713725490196069</c:v>
                </c:pt>
                <c:pt idx="10">
                  <c:v>44.713725490196069</c:v>
                </c:pt>
                <c:pt idx="11">
                  <c:v>44.713725490196069</c:v>
                </c:pt>
                <c:pt idx="12">
                  <c:v>44.713725490196069</c:v>
                </c:pt>
                <c:pt idx="13">
                  <c:v>44.713725490196069</c:v>
                </c:pt>
                <c:pt idx="14">
                  <c:v>44.713725490196069</c:v>
                </c:pt>
                <c:pt idx="15">
                  <c:v>44.713725490196069</c:v>
                </c:pt>
                <c:pt idx="16">
                  <c:v>44.713725490196069</c:v>
                </c:pt>
                <c:pt idx="17">
                  <c:v>44.713725490196069</c:v>
                </c:pt>
                <c:pt idx="18">
                  <c:v>44.713725490196069</c:v>
                </c:pt>
                <c:pt idx="19">
                  <c:v>44.713725490196069</c:v>
                </c:pt>
                <c:pt idx="20">
                  <c:v>44.713725490196069</c:v>
                </c:pt>
                <c:pt idx="21">
                  <c:v>44.713725490196069</c:v>
                </c:pt>
                <c:pt idx="22">
                  <c:v>44.713725490196069</c:v>
                </c:pt>
                <c:pt idx="23">
                  <c:v>44.713725490196069</c:v>
                </c:pt>
                <c:pt idx="24">
                  <c:v>44.713725490196069</c:v>
                </c:pt>
                <c:pt idx="25">
                  <c:v>44.713725490196069</c:v>
                </c:pt>
                <c:pt idx="26">
                  <c:v>44.713725490196069</c:v>
                </c:pt>
                <c:pt idx="27">
                  <c:v>44.713725490196069</c:v>
                </c:pt>
                <c:pt idx="28">
                  <c:v>44.713725490196069</c:v>
                </c:pt>
                <c:pt idx="29">
                  <c:v>44.713725490196069</c:v>
                </c:pt>
                <c:pt idx="30">
                  <c:v>44.713725490196069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1E-407B-A619-2570972F43F2}"/>
            </c:ext>
          </c:extLst>
        </c:ser>
        <c:ser>
          <c:idx val="2"/>
          <c:order val="2"/>
          <c:tx>
            <c:v>Mittelwert (seit 2005)</c:v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'Seite 6l bis 7'!$A$23:$A$54</c:f>
              <c:numCache>
                <c:formatCode>m/d/yyyy</c:formatCode>
                <c:ptCount val="32"/>
                <c:pt idx="0">
                  <c:v>38443</c:v>
                </c:pt>
                <c:pt idx="1">
                  <c:v>38626</c:v>
                </c:pt>
                <c:pt idx="2">
                  <c:v>38808</c:v>
                </c:pt>
                <c:pt idx="3">
                  <c:v>38991</c:v>
                </c:pt>
                <c:pt idx="4">
                  <c:v>39173</c:v>
                </c:pt>
                <c:pt idx="5">
                  <c:v>39356</c:v>
                </c:pt>
                <c:pt idx="6">
                  <c:v>39539</c:v>
                </c:pt>
                <c:pt idx="7">
                  <c:v>39722</c:v>
                </c:pt>
                <c:pt idx="8">
                  <c:v>39904</c:v>
                </c:pt>
                <c:pt idx="9">
                  <c:v>40087</c:v>
                </c:pt>
                <c:pt idx="10">
                  <c:v>40269</c:v>
                </c:pt>
                <c:pt idx="11">
                  <c:v>40452</c:v>
                </c:pt>
                <c:pt idx="12">
                  <c:v>40634</c:v>
                </c:pt>
                <c:pt idx="13">
                  <c:v>40817</c:v>
                </c:pt>
                <c:pt idx="14">
                  <c:v>41000</c:v>
                </c:pt>
                <c:pt idx="15">
                  <c:v>41183</c:v>
                </c:pt>
                <c:pt idx="16">
                  <c:v>41365</c:v>
                </c:pt>
                <c:pt idx="17">
                  <c:v>41548</c:v>
                </c:pt>
                <c:pt idx="18">
                  <c:v>41730</c:v>
                </c:pt>
                <c:pt idx="19">
                  <c:v>41913</c:v>
                </c:pt>
                <c:pt idx="20">
                  <c:v>42095</c:v>
                </c:pt>
                <c:pt idx="21">
                  <c:v>42278</c:v>
                </c:pt>
                <c:pt idx="22">
                  <c:v>42461</c:v>
                </c:pt>
                <c:pt idx="23">
                  <c:v>42644</c:v>
                </c:pt>
                <c:pt idx="24">
                  <c:v>42826</c:v>
                </c:pt>
                <c:pt idx="25">
                  <c:v>43009</c:v>
                </c:pt>
                <c:pt idx="26">
                  <c:v>43191</c:v>
                </c:pt>
                <c:pt idx="27">
                  <c:v>43374</c:v>
                </c:pt>
                <c:pt idx="28">
                  <c:v>43556</c:v>
                </c:pt>
                <c:pt idx="29">
                  <c:v>43739</c:v>
                </c:pt>
                <c:pt idx="30">
                  <c:v>43891</c:v>
                </c:pt>
                <c:pt idx="31">
                  <c:v>43922</c:v>
                </c:pt>
              </c:numCache>
            </c:numRef>
          </c:cat>
          <c:val>
            <c:numRef>
              <c:f>'Seite 6l bis 7'!$D$23:$D$54</c:f>
              <c:numCache>
                <c:formatCode>0.0</c:formatCode>
                <c:ptCount val="32"/>
                <c:pt idx="0">
                  <c:v>59.368749999999984</c:v>
                </c:pt>
                <c:pt idx="1">
                  <c:v>59.368749999999984</c:v>
                </c:pt>
                <c:pt idx="2">
                  <c:v>59.368749999999984</c:v>
                </c:pt>
                <c:pt idx="3">
                  <c:v>59.368749999999984</c:v>
                </c:pt>
                <c:pt idx="4">
                  <c:v>59.368749999999984</c:v>
                </c:pt>
                <c:pt idx="5">
                  <c:v>59.368749999999984</c:v>
                </c:pt>
                <c:pt idx="6">
                  <c:v>59.368749999999984</c:v>
                </c:pt>
                <c:pt idx="7">
                  <c:v>59.368749999999984</c:v>
                </c:pt>
                <c:pt idx="8">
                  <c:v>59.368749999999984</c:v>
                </c:pt>
                <c:pt idx="9">
                  <c:v>59.368749999999984</c:v>
                </c:pt>
                <c:pt idx="10">
                  <c:v>59.368749999999984</c:v>
                </c:pt>
                <c:pt idx="11">
                  <c:v>59.368749999999984</c:v>
                </c:pt>
                <c:pt idx="12">
                  <c:v>59.368749999999984</c:v>
                </c:pt>
                <c:pt idx="13">
                  <c:v>59.368749999999984</c:v>
                </c:pt>
                <c:pt idx="14">
                  <c:v>59.368749999999984</c:v>
                </c:pt>
                <c:pt idx="15">
                  <c:v>59.368749999999984</c:v>
                </c:pt>
                <c:pt idx="16">
                  <c:v>59.368749999999984</c:v>
                </c:pt>
                <c:pt idx="17">
                  <c:v>59.368749999999984</c:v>
                </c:pt>
                <c:pt idx="18">
                  <c:v>59.368749999999984</c:v>
                </c:pt>
                <c:pt idx="19">
                  <c:v>59.368749999999984</c:v>
                </c:pt>
                <c:pt idx="20">
                  <c:v>59.368749999999984</c:v>
                </c:pt>
                <c:pt idx="21">
                  <c:v>59.368749999999984</c:v>
                </c:pt>
                <c:pt idx="22">
                  <c:v>59.368749999999984</c:v>
                </c:pt>
                <c:pt idx="23">
                  <c:v>59.368749999999984</c:v>
                </c:pt>
                <c:pt idx="24">
                  <c:v>59.368749999999984</c:v>
                </c:pt>
                <c:pt idx="25">
                  <c:v>59.368749999999984</c:v>
                </c:pt>
                <c:pt idx="26">
                  <c:v>59.368749999999984</c:v>
                </c:pt>
                <c:pt idx="27">
                  <c:v>59.368749999999984</c:v>
                </c:pt>
                <c:pt idx="28">
                  <c:v>59.368749999999984</c:v>
                </c:pt>
                <c:pt idx="29">
                  <c:v>59.368749999999984</c:v>
                </c:pt>
                <c:pt idx="30">
                  <c:v>59.368749999999984</c:v>
                </c:pt>
                <c:pt idx="31">
                  <c:v>59.368749999999984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1E-407B-A619-2570972F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46360"/>
        <c:axId val="1164942096"/>
      </c:lineChart>
      <c:dateAx>
        <c:axId val="1164946360"/>
        <c:scaling>
          <c:orientation val="minMax"/>
          <c:max val="44013"/>
          <c:min val="38443"/>
        </c:scaling>
        <c:delete val="0"/>
        <c:axPos val="b"/>
        <c:numFmt formatCode="yy" sourceLinked="0"/>
        <c:majorTickMark val="none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de-DE"/>
          </a:p>
        </c:txPr>
        <c:crossAx val="1164942096"/>
        <c:crosses val="autoZero"/>
        <c:auto val="0"/>
        <c:lblOffset val="100"/>
        <c:baseTimeUnit val="months"/>
        <c:majorUnit val="12"/>
        <c:majorTimeUnit val="months"/>
      </c:dateAx>
      <c:valAx>
        <c:axId val="11649420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noFill/>
          </a:ln>
        </c:spPr>
        <c:txPr>
          <a:bodyPr/>
          <a:lstStyle/>
          <a:p>
            <a:pPr>
              <a:defRPr sz="700"/>
            </a:pPr>
            <a:endParaRPr lang="de-DE"/>
          </a:p>
        </c:txPr>
        <c:crossAx val="116494636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891894395553506"/>
          <c:y val="0.62010918635170609"/>
          <c:w val="0.38804446503010653"/>
          <c:h val="0.28655748031496064"/>
        </c:manualLayout>
      </c:layout>
      <c:overlay val="0"/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69071433638367E-2"/>
          <c:y val="2.9783202099737532E-2"/>
          <c:w val="0.89968527582700808"/>
          <c:h val="0.86847244094488185"/>
        </c:manualLayout>
      </c:layout>
      <c:lineChart>
        <c:grouping val="standard"/>
        <c:varyColors val="0"/>
        <c:ser>
          <c:idx val="1"/>
          <c:order val="0"/>
          <c:tx>
            <c:v>Saldo der Erwartungen</c:v>
          </c:tx>
          <c:spPr>
            <a:ln w="25400">
              <a:solidFill>
                <a:srgbClr val="0E3C8A"/>
              </a:solidFill>
              <a:prstDash val="solid"/>
            </a:ln>
          </c:spPr>
          <c:marker>
            <c:symbol val="none"/>
          </c:marker>
          <c:cat>
            <c:strRef>
              <c:f>'Seite 9l'!$C$10:$C$50</c:f>
              <c:strCache>
                <c:ptCount val="41"/>
                <c:pt idx="0">
                  <c:v>00</c:v>
                </c:pt>
                <c:pt idx="2">
                  <c:v>01</c:v>
                </c:pt>
                <c:pt idx="4">
                  <c:v>02</c:v>
                </c:pt>
                <c:pt idx="6">
                  <c:v>03</c:v>
                </c:pt>
                <c:pt idx="8">
                  <c:v>04</c:v>
                </c:pt>
                <c:pt idx="10">
                  <c:v>05</c:v>
                </c:pt>
                <c:pt idx="12">
                  <c:v>06</c:v>
                </c:pt>
                <c:pt idx="14">
                  <c:v>07</c:v>
                </c:pt>
                <c:pt idx="16">
                  <c:v>08</c:v>
                </c:pt>
                <c:pt idx="18">
                  <c:v>09</c:v>
                </c:pt>
                <c:pt idx="20">
                  <c:v>10</c:v>
                </c:pt>
                <c:pt idx="22">
                  <c:v>11</c:v>
                </c:pt>
                <c:pt idx="24">
                  <c:v>12</c:v>
                </c:pt>
                <c:pt idx="26">
                  <c:v>13</c:v>
                </c:pt>
                <c:pt idx="28">
                  <c:v>14</c:v>
                </c:pt>
                <c:pt idx="30">
                  <c:v>15</c:v>
                </c:pt>
                <c:pt idx="32">
                  <c:v>16</c:v>
                </c:pt>
                <c:pt idx="34">
                  <c:v>17</c:v>
                </c:pt>
                <c:pt idx="36">
                  <c:v>18</c:v>
                </c:pt>
                <c:pt idx="38">
                  <c:v>19</c:v>
                </c:pt>
                <c:pt idx="40">
                  <c:v>20</c:v>
                </c:pt>
              </c:strCache>
            </c:strRef>
          </c:cat>
          <c:val>
            <c:numRef>
              <c:f>'Seite 9l'!$B$10:$B$50</c:f>
              <c:numCache>
                <c:formatCode>_-* #,##0.0\ _€_-;\-* #,##0.0\ _€_-;_-* "-"??\ _€_-;_-@_-</c:formatCode>
                <c:ptCount val="41"/>
                <c:pt idx="0">
                  <c:v>37.299999999999997</c:v>
                </c:pt>
                <c:pt idx="1">
                  <c:v>21.099999999999994</c:v>
                </c:pt>
                <c:pt idx="2">
                  <c:v>27.400000000000002</c:v>
                </c:pt>
                <c:pt idx="3">
                  <c:v>10.099999999999998</c:v>
                </c:pt>
                <c:pt idx="4">
                  <c:v>17.7</c:v>
                </c:pt>
                <c:pt idx="5">
                  <c:v>14.100000000000001</c:v>
                </c:pt>
                <c:pt idx="6">
                  <c:v>5.3999999999999986</c:v>
                </c:pt>
                <c:pt idx="7">
                  <c:v>23.499999999999996</c:v>
                </c:pt>
                <c:pt idx="8">
                  <c:v>32.300000000000004</c:v>
                </c:pt>
                <c:pt idx="9">
                  <c:v>22.799999999999997</c:v>
                </c:pt>
                <c:pt idx="10">
                  <c:v>24.3</c:v>
                </c:pt>
                <c:pt idx="11">
                  <c:v>20.799999999999997</c:v>
                </c:pt>
                <c:pt idx="12">
                  <c:v>34.400000000000006</c:v>
                </c:pt>
                <c:pt idx="13">
                  <c:v>23.2</c:v>
                </c:pt>
                <c:pt idx="14">
                  <c:v>41.9</c:v>
                </c:pt>
                <c:pt idx="15">
                  <c:v>33.300000000000004</c:v>
                </c:pt>
                <c:pt idx="16">
                  <c:v>30.099999999999998</c:v>
                </c:pt>
                <c:pt idx="17">
                  <c:v>3.3999999999999986</c:v>
                </c:pt>
                <c:pt idx="18">
                  <c:v>-10.899999999999995</c:v>
                </c:pt>
                <c:pt idx="19">
                  <c:v>28.9</c:v>
                </c:pt>
                <c:pt idx="20">
                  <c:v>42.3</c:v>
                </c:pt>
                <c:pt idx="21">
                  <c:v>35.6</c:v>
                </c:pt>
                <c:pt idx="22">
                  <c:v>40.6</c:v>
                </c:pt>
                <c:pt idx="23">
                  <c:v>15.3</c:v>
                </c:pt>
                <c:pt idx="24">
                  <c:v>27.1</c:v>
                </c:pt>
                <c:pt idx="25">
                  <c:v>5.5999999999999979</c:v>
                </c:pt>
                <c:pt idx="26">
                  <c:v>30.6</c:v>
                </c:pt>
                <c:pt idx="27">
                  <c:v>23.999999999999993</c:v>
                </c:pt>
                <c:pt idx="28">
                  <c:v>42.7</c:v>
                </c:pt>
                <c:pt idx="29">
                  <c:v>14.399999999999999</c:v>
                </c:pt>
                <c:pt idx="30">
                  <c:v>31.4</c:v>
                </c:pt>
                <c:pt idx="31">
                  <c:v>16.900000000000002</c:v>
                </c:pt>
                <c:pt idx="32">
                  <c:v>27.299999999999997</c:v>
                </c:pt>
                <c:pt idx="33">
                  <c:v>25.700000000000003</c:v>
                </c:pt>
                <c:pt idx="34">
                  <c:v>34.399999999999991</c:v>
                </c:pt>
                <c:pt idx="35">
                  <c:v>27.3</c:v>
                </c:pt>
                <c:pt idx="36">
                  <c:v>32.5</c:v>
                </c:pt>
                <c:pt idx="37">
                  <c:v>21.099999999999998</c:v>
                </c:pt>
                <c:pt idx="38">
                  <c:v>24.1</c:v>
                </c:pt>
                <c:pt idx="39">
                  <c:v>0.39999999999999858</c:v>
                </c:pt>
                <c:pt idx="40">
                  <c:v>-0.80000000000000071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7E-4FD2-A1A2-4C695DAC5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41408"/>
        <c:axId val="248642944"/>
      </c:lineChart>
      <c:catAx>
        <c:axId val="24864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8642944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248642944"/>
        <c:scaling>
          <c:orientation val="minMax"/>
          <c:max val="5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86414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0869229581594E-2"/>
          <c:y val="0.17253858267716535"/>
          <c:w val="0.88960938706191139"/>
          <c:h val="0.52591601049868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'Seite 9r '!$B$2</c:f>
              <c:strCache>
                <c:ptCount val="1"/>
                <c:pt idx="0">
                  <c:v> 35,5   </c:v>
                </c:pt>
              </c:strCache>
            </c:strRef>
          </c:tx>
          <c:spPr>
            <a:solidFill>
              <a:srgbClr val="F0820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15-4249-861D-E70C68DF6409}"/>
              </c:ext>
            </c:extLst>
          </c:dPt>
          <c:dPt>
            <c:idx val="1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C15-4249-861D-E70C68DF6409}"/>
              </c:ext>
            </c:extLst>
          </c:dPt>
          <c:dPt>
            <c:idx val="8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C15-4249-861D-E70C68DF6409}"/>
              </c:ext>
            </c:extLst>
          </c:dPt>
          <c:dPt>
            <c:idx val="9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C15-4249-861D-E70C68DF6409}"/>
              </c:ext>
            </c:extLst>
          </c:dPt>
          <c:dPt>
            <c:idx val="12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C15-4249-861D-E70C68DF6409}"/>
              </c:ext>
            </c:extLst>
          </c:dPt>
          <c:dPt>
            <c:idx val="13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C15-4249-861D-E70C68DF6409}"/>
              </c:ext>
            </c:extLst>
          </c:dPt>
          <c:dPt>
            <c:idx val="16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C15-4249-861D-E70C68DF6409}"/>
              </c:ext>
            </c:extLst>
          </c:dPt>
          <c:dPt>
            <c:idx val="17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C15-4249-861D-E70C68DF6409}"/>
              </c:ext>
            </c:extLst>
          </c:dPt>
          <c:dPt>
            <c:idx val="20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C15-4249-861D-E70C68DF6409}"/>
              </c:ext>
            </c:extLst>
          </c:dPt>
          <c:dPt>
            <c:idx val="21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C15-4249-861D-E70C68DF6409}"/>
              </c:ext>
            </c:extLst>
          </c:dPt>
          <c:dPt>
            <c:idx val="28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C15-4249-861D-E70C68DF6409}"/>
              </c:ext>
            </c:extLst>
          </c:dPt>
          <c:dPt>
            <c:idx val="29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C15-4249-861D-E70C68DF6409}"/>
              </c:ext>
            </c:extLst>
          </c:dPt>
          <c:dPt>
            <c:idx val="32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C15-4249-861D-E70C68DF6409}"/>
              </c:ext>
            </c:extLst>
          </c:dPt>
          <c:dPt>
            <c:idx val="33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C15-4249-861D-E70C68DF6409}"/>
              </c:ext>
            </c:extLst>
          </c:dPt>
          <c:dPt>
            <c:idx val="36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C15-4249-861D-E70C68DF6409}"/>
              </c:ext>
            </c:extLst>
          </c:dPt>
          <c:dPt>
            <c:idx val="37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C15-4249-861D-E70C68DF6409}"/>
              </c:ext>
            </c:extLst>
          </c:dPt>
          <c:dPt>
            <c:idx val="40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C15-4249-861D-E70C68DF6409}"/>
              </c:ext>
            </c:extLst>
          </c:dPt>
          <c:dPt>
            <c:idx val="41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C15-4249-861D-E70C68DF6409}"/>
              </c:ext>
            </c:extLst>
          </c:dPt>
          <c:dPt>
            <c:idx val="44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C15-4249-861D-E70C68DF6409}"/>
              </c:ext>
            </c:extLst>
          </c:dPt>
          <c:dPt>
            <c:idx val="45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C15-4249-861D-E70C68DF6409}"/>
              </c:ext>
            </c:extLst>
          </c:dPt>
          <c:dPt>
            <c:idx val="48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BC15-4249-861D-E70C68DF6409}"/>
              </c:ext>
            </c:extLst>
          </c:dPt>
          <c:dPt>
            <c:idx val="49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BC15-4249-861D-E70C68DF6409}"/>
              </c:ext>
            </c:extLst>
          </c:dPt>
          <c:dPt>
            <c:idx val="52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BC15-4249-861D-E70C68DF6409}"/>
              </c:ext>
            </c:extLst>
          </c:dPt>
          <c:dPt>
            <c:idx val="53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BC15-4249-861D-E70C68DF6409}"/>
              </c:ext>
            </c:extLst>
          </c:dPt>
          <c:dPt>
            <c:idx val="56"/>
            <c:invertIfNegative val="0"/>
            <c:bubble3D val="0"/>
            <c:spPr>
              <a:solidFill>
                <a:srgbClr val="0E3C8A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1-BC15-4249-861D-E70C68DF6409}"/>
              </c:ext>
            </c:extLst>
          </c:dPt>
          <c:dPt>
            <c:idx val="57"/>
            <c:invertIfNegative val="0"/>
            <c:bubble3D val="0"/>
            <c:spPr>
              <a:solidFill>
                <a:srgbClr val="E6460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BC15-4249-861D-E70C68DF6409}"/>
              </c:ext>
            </c:extLst>
          </c:dPt>
          <c:cat>
            <c:strRef>
              <c:f>'Seite 9r '!$A$2:$A$60</c:f>
              <c:strCache>
                <c:ptCount val="58"/>
                <c:pt idx="1">
                  <c:v>Insgesamt</c:v>
                </c:pt>
                <c:pt idx="9">
                  <c:v>bis 20 Besch.</c:v>
                </c:pt>
                <c:pt idx="13">
                  <c:v>bis 100 B.</c:v>
                </c:pt>
                <c:pt idx="17">
                  <c:v>bis 200 B.</c:v>
                </c:pt>
                <c:pt idx="21">
                  <c:v>über 200 B.</c:v>
                </c:pt>
                <c:pt idx="29">
                  <c:v>Ernährung/
Tabak</c:v>
                </c:pt>
                <c:pt idx="33">
                  <c:v>Dienst-
leistungen</c:v>
                </c:pt>
                <c:pt idx="37">
                  <c:v>Agrar-
wirtschaft</c:v>
                </c:pt>
                <c:pt idx="41">
                  <c:v>Handel</c:v>
                </c:pt>
                <c:pt idx="45">
                  <c:v>Baugewerbe</c:v>
                </c:pt>
                <c:pt idx="49">
                  <c:v>Elektro</c:v>
                </c:pt>
                <c:pt idx="53">
                  <c:v>Chemie/
Kunststoff</c:v>
                </c:pt>
                <c:pt idx="57">
                  <c:v>Metall/Stahl/
Kfz/MBau</c:v>
                </c:pt>
              </c:strCache>
            </c:strRef>
          </c:cat>
          <c:val>
            <c:numRef>
              <c:f>'Seite 9r '!$B$2:$B$60</c:f>
              <c:numCache>
                <c:formatCode>_-* #,##0.0\ _€_-;\-* #,##0.0\ _€_-;_-* "-"??\ _€_-;_-@_-</c:formatCode>
                <c:ptCount val="59"/>
                <c:pt idx="0">
                  <c:v>35.5</c:v>
                </c:pt>
                <c:pt idx="1">
                  <c:v>23.099999999999998</c:v>
                </c:pt>
                <c:pt idx="2">
                  <c:v>25</c:v>
                </c:pt>
                <c:pt idx="8" formatCode="0.0">
                  <c:v>33.299999999999997</c:v>
                </c:pt>
                <c:pt idx="9" formatCode="0.0">
                  <c:v>9.1</c:v>
                </c:pt>
                <c:pt idx="10" formatCode="0.0">
                  <c:v>25</c:v>
                </c:pt>
                <c:pt idx="12" formatCode="0.0">
                  <c:v>34.777651083238311</c:v>
                </c:pt>
                <c:pt idx="13" formatCode="0.0">
                  <c:v>23.883928571428573</c:v>
                </c:pt>
                <c:pt idx="14" formatCode="0.0">
                  <c:v>23.4375</c:v>
                </c:pt>
                <c:pt idx="16" formatCode="0.0">
                  <c:v>34.700000000000003</c:v>
                </c:pt>
                <c:pt idx="17" formatCode="0.0">
                  <c:v>22.400000000000002</c:v>
                </c:pt>
                <c:pt idx="18" formatCode="0.0">
                  <c:v>27.5</c:v>
                </c:pt>
                <c:pt idx="20" formatCode="0.0">
                  <c:v>40.6</c:v>
                </c:pt>
                <c:pt idx="21" formatCode="0.0">
                  <c:v>22.7</c:v>
                </c:pt>
                <c:pt idx="22" formatCode="0.0">
                  <c:v>26.4</c:v>
                </c:pt>
                <c:pt idx="28" formatCode="_-* #,##0.00\ _€_-;\-* #,##0.00\ _€_-;_-* &quot;-&quot;??\ _€_-;_-@_-">
                  <c:v>45.9</c:v>
                </c:pt>
                <c:pt idx="29" formatCode="_-* #,##0.00\ _€_-;\-* #,##0.00\ _€_-;_-* &quot;-&quot;??\ _€_-;_-@_-">
                  <c:v>32.4</c:v>
                </c:pt>
                <c:pt idx="30" formatCode="_-* #,##0.00\ _€_-;\-* #,##0.00\ _€_-;_-* &quot;-&quot;??\ _€_-;_-@_-">
                  <c:v>29.9</c:v>
                </c:pt>
                <c:pt idx="32" formatCode="_-* #,##0.00\ _€_-;\-* #,##0.00\ _€_-;_-* &quot;-&quot;??\ _€_-;_-@_-">
                  <c:v>32.700000000000003</c:v>
                </c:pt>
                <c:pt idx="33" formatCode="_-* #,##0.00\ _€_-;\-* #,##0.00\ _€_-;_-* &quot;-&quot;??\ _€_-;_-@_-">
                  <c:v>24.3</c:v>
                </c:pt>
                <c:pt idx="34" formatCode="_-* #,##0.00\ _€_-;\-* #,##0.00\ _€_-;_-* &quot;-&quot;??\ _€_-;_-@_-">
                  <c:v>27</c:v>
                </c:pt>
                <c:pt idx="36" formatCode="_-* #,##0.00\ _€_-;\-* #,##0.00\ _€_-;_-* &quot;-&quot;??\ _€_-;_-@_-">
                  <c:v>31.4</c:v>
                </c:pt>
                <c:pt idx="37" formatCode="_-* #,##0.00\ _€_-;\-* #,##0.00\ _€_-;_-* &quot;-&quot;??\ _€_-;_-@_-">
                  <c:v>18</c:v>
                </c:pt>
                <c:pt idx="38" formatCode="_-* #,##0.00\ _€_-;\-* #,##0.00\ _€_-;_-* &quot;-&quot;??\ _€_-;_-@_-">
                  <c:v>24.5</c:v>
                </c:pt>
                <c:pt idx="40" formatCode="_-* #,##0.00\ _€_-;\-* #,##0.00\ _€_-;_-* &quot;-&quot;??\ _€_-;_-@_-">
                  <c:v>42.7</c:v>
                </c:pt>
                <c:pt idx="41" formatCode="_-* #,##0.00\ _€_-;\-* #,##0.00\ _€_-;_-* &quot;-&quot;??\ _€_-;_-@_-">
                  <c:v>26.3</c:v>
                </c:pt>
                <c:pt idx="42" formatCode="_-* #,##0.00\ _€_-;\-* #,##0.00\ _€_-;_-* &quot;-&quot;??\ _€_-;_-@_-">
                  <c:v>27.2</c:v>
                </c:pt>
                <c:pt idx="44" formatCode="_-* #,##0.00\ _€_-;\-* #,##0.00\ _€_-;_-* &quot;-&quot;??\ _€_-;_-@_-">
                  <c:v>36.6</c:v>
                </c:pt>
                <c:pt idx="45" formatCode="_-* #,##0.00\ _€_-;\-* #,##0.00\ _€_-;_-* &quot;-&quot;??\ _€_-;_-@_-">
                  <c:v>12.7</c:v>
                </c:pt>
                <c:pt idx="46" formatCode="_-* #,##0.00\ _€_-;\-* #,##0.00\ _€_-;_-* &quot;-&quot;??\ _€_-;_-@_-">
                  <c:v>18.299999999999997</c:v>
                </c:pt>
                <c:pt idx="48" formatCode="_-* #,##0.00\ _€_-;\-* #,##0.00\ _€_-;_-* &quot;-&quot;??\ _€_-;_-@_-">
                  <c:v>40.700000000000003</c:v>
                </c:pt>
                <c:pt idx="49" formatCode="_-* #,##0.00\ _€_-;\-* #,##0.00\ _€_-;_-* &quot;-&quot;??\ _€_-;_-@_-">
                  <c:v>31.7</c:v>
                </c:pt>
                <c:pt idx="50" formatCode="_-* #,##0.00\ _€_-;\-* #,##0.00\ _€_-;_-* &quot;-&quot;??\ _€_-;_-@_-">
                  <c:v>23.099999999999998</c:v>
                </c:pt>
                <c:pt idx="52" formatCode="_-* #,##0.00\ _€_-;\-* #,##0.00\ _€_-;_-* &quot;-&quot;??\ _€_-;_-@_-">
                  <c:v>34.700000000000003</c:v>
                </c:pt>
                <c:pt idx="53" formatCode="_-* #,##0.00\ _€_-;\-* #,##0.00\ _€_-;_-* &quot;-&quot;??\ _€_-;_-@_-">
                  <c:v>28.3</c:v>
                </c:pt>
                <c:pt idx="54" formatCode="_-* #,##0.00\ _€_-;\-* #,##0.00\ _€_-;_-* &quot;-&quot;??\ _€_-;_-@_-">
                  <c:v>26.4</c:v>
                </c:pt>
                <c:pt idx="56" formatCode="_-* #,##0.00\ _€_-;\-* #,##0.00\ _€_-;_-* &quot;-&quot;??\ _€_-;_-@_-">
                  <c:v>29.4</c:v>
                </c:pt>
                <c:pt idx="57" formatCode="_-* #,##0.00\ _€_-;\-* #,##0.00\ _€_-;_-* &quot;-&quot;??\ _€_-;_-@_-">
                  <c:v>17.899999999999999</c:v>
                </c:pt>
                <c:pt idx="58" formatCode="_-* #,##0.00\ _€_-;\-* #,##0.00\ _€_-;_-* &quot;-&quot;??\ _€_-;_-@_-">
                  <c:v>23.200000000000003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BC15-4249-861D-E70C68DF6409}"/>
            </c:ext>
          </c:extLst>
        </c:ser>
        <c:ser>
          <c:idx val="1"/>
          <c:order val="1"/>
          <c:tx>
            <c:strRef>
              <c:f>'Seite 9r '!$C$2</c:f>
              <c:strCache>
                <c:ptCount val="1"/>
                <c:pt idx="0">
                  <c:v>-11,4   </c:v>
                </c:pt>
              </c:strCache>
            </c:strRef>
          </c:tx>
          <c:spPr>
            <a:solidFill>
              <a:srgbClr val="707172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'Seite 9r '!$A$2:$A$60</c:f>
              <c:strCache>
                <c:ptCount val="58"/>
                <c:pt idx="1">
                  <c:v>Insgesamt</c:v>
                </c:pt>
                <c:pt idx="9">
                  <c:v>bis 20 Besch.</c:v>
                </c:pt>
                <c:pt idx="13">
                  <c:v>bis 100 B.</c:v>
                </c:pt>
                <c:pt idx="17">
                  <c:v>bis 200 B.</c:v>
                </c:pt>
                <c:pt idx="21">
                  <c:v>über 200 B.</c:v>
                </c:pt>
                <c:pt idx="29">
                  <c:v>Ernährung/
Tabak</c:v>
                </c:pt>
                <c:pt idx="33">
                  <c:v>Dienst-
leistungen</c:v>
                </c:pt>
                <c:pt idx="37">
                  <c:v>Agrar-
wirtschaft</c:v>
                </c:pt>
                <c:pt idx="41">
                  <c:v>Handel</c:v>
                </c:pt>
                <c:pt idx="45">
                  <c:v>Baugewerbe</c:v>
                </c:pt>
                <c:pt idx="49">
                  <c:v>Elektro</c:v>
                </c:pt>
                <c:pt idx="53">
                  <c:v>Chemie/
Kunststoff</c:v>
                </c:pt>
                <c:pt idx="57">
                  <c:v>Metall/Stahl/
Kfz/MBau</c:v>
                </c:pt>
              </c:strCache>
            </c:strRef>
          </c:cat>
          <c:val>
            <c:numRef>
              <c:f>'Seite 9r '!$C$2:$C$60</c:f>
              <c:numCache>
                <c:formatCode>_-* #,##0.0\ _€_-;\-* #,##0.0\ _€_-;_-* "-"??\ _€_-;_-@_-</c:formatCode>
                <c:ptCount val="59"/>
                <c:pt idx="0">
                  <c:v>-11.4</c:v>
                </c:pt>
                <c:pt idx="1">
                  <c:v>-22.7</c:v>
                </c:pt>
                <c:pt idx="2">
                  <c:v>-25.8</c:v>
                </c:pt>
                <c:pt idx="8" formatCode="0.0">
                  <c:v>-16.7</c:v>
                </c:pt>
                <c:pt idx="9" formatCode="0.0">
                  <c:v>-31.8</c:v>
                </c:pt>
                <c:pt idx="10" formatCode="0.0">
                  <c:v>-14.299999999999999</c:v>
                </c:pt>
                <c:pt idx="12" formatCode="0.0">
                  <c:v>-10.604332953249715</c:v>
                </c:pt>
                <c:pt idx="13" formatCode="0.0">
                  <c:v>-22.991071428571427</c:v>
                </c:pt>
                <c:pt idx="14" formatCode="0.0">
                  <c:v>-25.558035714285715</c:v>
                </c:pt>
                <c:pt idx="16" formatCode="0.0">
                  <c:v>-12.600000000000001</c:v>
                </c:pt>
                <c:pt idx="17" formatCode="0.0">
                  <c:v>-23.200000000000003</c:v>
                </c:pt>
                <c:pt idx="18" formatCode="0.0">
                  <c:v>-23.5</c:v>
                </c:pt>
                <c:pt idx="20" formatCode="0.0">
                  <c:v>-12.4</c:v>
                </c:pt>
                <c:pt idx="21" formatCode="0.0">
                  <c:v>-19.799999999999997</c:v>
                </c:pt>
                <c:pt idx="22" formatCode="0.0">
                  <c:v>-23.7</c:v>
                </c:pt>
                <c:pt idx="28" formatCode="_-* #,##0.00\ _€_-;\-* #,##0.00\ _€_-;_-* &quot;-&quot;??\ _€_-;_-@_-">
                  <c:v>-8.1999999999999993</c:v>
                </c:pt>
                <c:pt idx="29" formatCode="_-* #,##0.00\ _€_-;\-* #,##0.00\ _€_-;_-* &quot;-&quot;??\ _€_-;_-@_-">
                  <c:v>-14.8</c:v>
                </c:pt>
                <c:pt idx="30" formatCode="_-* #,##0.00\ _€_-;\-* #,##0.00\ _€_-;_-* &quot;-&quot;??\ _€_-;_-@_-">
                  <c:v>-25.200000000000003</c:v>
                </c:pt>
                <c:pt idx="32" formatCode="_-* #,##0.00\ _€_-;\-* #,##0.00\ _€_-;_-* &quot;-&quot;??\ _€_-;_-@_-">
                  <c:v>-9.8000000000000007</c:v>
                </c:pt>
                <c:pt idx="33" formatCode="_-* #,##0.00\ _€_-;\-* #,##0.00\ _€_-;_-* &quot;-&quot;??\ _€_-;_-@_-">
                  <c:v>-17.399999999999999</c:v>
                </c:pt>
                <c:pt idx="34" formatCode="_-* #,##0.00\ _€_-;\-* #,##0.00\ _€_-;_-* &quot;-&quot;??\ _€_-;_-@_-">
                  <c:v>-23.400000000000002</c:v>
                </c:pt>
                <c:pt idx="36" formatCode="_-* #,##0.00\ _€_-;\-* #,##0.00\ _€_-;_-* &quot;-&quot;??\ _€_-;_-@_-">
                  <c:v>-12.7</c:v>
                </c:pt>
                <c:pt idx="37" formatCode="_-* #,##0.00\ _€_-;\-* #,##0.00\ _€_-;_-* &quot;-&quot;??\ _€_-;_-@_-">
                  <c:v>-23.6</c:v>
                </c:pt>
                <c:pt idx="38" formatCode="_-* #,##0.00\ _€_-;\-* #,##0.00\ _€_-;_-* &quot;-&quot;??\ _€_-;_-@_-">
                  <c:v>-21.5</c:v>
                </c:pt>
                <c:pt idx="40" formatCode="_-* #,##0.00\ _€_-;\-* #,##0.00\ _€_-;_-* &quot;-&quot;??\ _€_-;_-@_-">
                  <c:v>-8.9</c:v>
                </c:pt>
                <c:pt idx="41" formatCode="_-* #,##0.00\ _€_-;\-* #,##0.00\ _€_-;_-* &quot;-&quot;??\ _€_-;_-@_-">
                  <c:v>-28</c:v>
                </c:pt>
                <c:pt idx="42" formatCode="_-* #,##0.00\ _€_-;\-* #,##0.00\ _€_-;_-* &quot;-&quot;??\ _€_-;_-@_-">
                  <c:v>-26.3</c:v>
                </c:pt>
                <c:pt idx="44" formatCode="_-* #,##0.00\ _€_-;\-* #,##0.00\ _€_-;_-* &quot;-&quot;??\ _€_-;_-@_-">
                  <c:v>-2.8</c:v>
                </c:pt>
                <c:pt idx="45" formatCode="_-* #,##0.00\ _€_-;\-* #,##0.00\ _€_-;_-* &quot;-&quot;??\ _€_-;_-@_-">
                  <c:v>-12.8</c:v>
                </c:pt>
                <c:pt idx="46" formatCode="_-* #,##0.00\ _€_-;\-* #,##0.00\ _€_-;_-* &quot;-&quot;??\ _€_-;_-@_-">
                  <c:v>-19.600000000000001</c:v>
                </c:pt>
                <c:pt idx="48" formatCode="_-* #,##0.00\ _€_-;\-* #,##0.00\ _€_-;_-* &quot;-&quot;??\ _€_-;_-@_-">
                  <c:v>-6.8</c:v>
                </c:pt>
                <c:pt idx="49" formatCode="_-* #,##0.00\ _€_-;\-* #,##0.00\ _€_-;_-* &quot;-&quot;??\ _€_-;_-@_-">
                  <c:v>-25.8</c:v>
                </c:pt>
                <c:pt idx="50" formatCode="_-* #,##0.00\ _€_-;\-* #,##0.00\ _€_-;_-* &quot;-&quot;??\ _€_-;_-@_-">
                  <c:v>-25.6</c:v>
                </c:pt>
                <c:pt idx="52" formatCode="_-* #,##0.00\ _€_-;\-* #,##0.00\ _€_-;_-* &quot;-&quot;??\ _€_-;_-@_-">
                  <c:v>-12</c:v>
                </c:pt>
                <c:pt idx="53" formatCode="_-* #,##0.00\ _€_-;\-* #,##0.00\ _€_-;_-* &quot;-&quot;??\ _€_-;_-@_-">
                  <c:v>-26.7</c:v>
                </c:pt>
                <c:pt idx="54" formatCode="_-* #,##0.00\ _€_-;\-* #,##0.00\ _€_-;_-* &quot;-&quot;??\ _€_-;_-@_-">
                  <c:v>-29.9</c:v>
                </c:pt>
                <c:pt idx="56" formatCode="_-* #,##0.00\ _€_-;\-* #,##0.00\ _€_-;_-* &quot;-&quot;??\ _€_-;_-@_-">
                  <c:v>-20.399999999999999</c:v>
                </c:pt>
                <c:pt idx="57" formatCode="_-* #,##0.00\ _€_-;\-* #,##0.00\ _€_-;_-* &quot;-&quot;??\ _€_-;_-@_-">
                  <c:v>-29.1</c:v>
                </c:pt>
                <c:pt idx="58" formatCode="_-* #,##0.00\ _€_-;\-* #,##0.00\ _€_-;_-* &quot;-&quot;??\ _€_-;_-@_-">
                  <c:v>-30.6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BC15-4249-861D-E70C68DF6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50004992"/>
        <c:axId val="250006528"/>
      </c:barChart>
      <c:catAx>
        <c:axId val="2500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250006528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250006528"/>
        <c:scaling>
          <c:orientation val="minMax"/>
          <c:max val="50"/>
          <c:min val="-40"/>
        </c:scaling>
        <c:delete val="0"/>
        <c:axPos val="l"/>
        <c:numFmt formatCode="#,##0_ ;[Red]\-#,##0\ 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25000499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45 Light"/>
          <a:ea typeface="Frutiger 45 Light"/>
          <a:cs typeface="Frutiger 45 Light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29</xdr:row>
      <xdr:rowOff>123825</xdr:rowOff>
    </xdr:from>
    <xdr:to>
      <xdr:col>22</xdr:col>
      <xdr:colOff>466725</xdr:colOff>
      <xdr:row>48</xdr:row>
      <xdr:rowOff>95250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16722</xdr:colOff>
      <xdr:row>77</xdr:row>
      <xdr:rowOff>145627</xdr:rowOff>
    </xdr:from>
    <xdr:to>
      <xdr:col>6</xdr:col>
      <xdr:colOff>207222</xdr:colOff>
      <xdr:row>89</xdr:row>
      <xdr:rowOff>22860</xdr:rowOff>
    </xdr:to>
    <xdr:graphicFrame macro="">
      <xdr:nvGraphicFramePr>
        <xdr:cNvPr id="28" name="Diagram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2190751</xdr:colOff>
      <xdr:row>42</xdr:row>
      <xdr:rowOff>127635</xdr:rowOff>
    </xdr:from>
    <xdr:to>
      <xdr:col>12</xdr:col>
      <xdr:colOff>1714500</xdr:colOff>
      <xdr:row>59</xdr:row>
      <xdr:rowOff>22860</xdr:rowOff>
    </xdr:to>
    <xdr:graphicFrame macro="">
      <xdr:nvGraphicFramePr>
        <xdr:cNvPr id="17" name="Diagramm 313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76</xdr:row>
      <xdr:rowOff>61383</xdr:rowOff>
    </xdr:from>
    <xdr:to>
      <xdr:col>5</xdr:col>
      <xdr:colOff>222250</xdr:colOff>
      <xdr:row>88</xdr:row>
      <xdr:rowOff>23283</xdr:rowOff>
    </xdr:to>
    <xdr:graphicFrame macro="">
      <xdr:nvGraphicFramePr>
        <xdr:cNvPr id="27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552450</xdr:colOff>
      <xdr:row>26</xdr:row>
      <xdr:rowOff>57150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21</xdr:col>
      <xdr:colOff>146685</xdr:colOff>
      <xdr:row>16</xdr:row>
      <xdr:rowOff>5715</xdr:rowOff>
    </xdr:from>
    <xdr:to>
      <xdr:col>25</xdr:col>
      <xdr:colOff>215265</xdr:colOff>
      <xdr:row>27</xdr:row>
      <xdr:rowOff>66675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18</xdr:row>
      <xdr:rowOff>95250</xdr:rowOff>
    </xdr:from>
    <xdr:to>
      <xdr:col>18</xdr:col>
      <xdr:colOff>666750</xdr:colOff>
      <xdr:row>34</xdr:row>
      <xdr:rowOff>66675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57</xdr:row>
      <xdr:rowOff>2721</xdr:rowOff>
    </xdr:from>
    <xdr:to>
      <xdr:col>18</xdr:col>
      <xdr:colOff>295275</xdr:colOff>
      <xdr:row>75</xdr:row>
      <xdr:rowOff>136071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18</xdr:row>
      <xdr:rowOff>85725</xdr:rowOff>
    </xdr:from>
    <xdr:to>
      <xdr:col>9</xdr:col>
      <xdr:colOff>371475</xdr:colOff>
      <xdr:row>37</xdr:row>
      <xdr:rowOff>57150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721995</xdr:colOff>
      <xdr:row>47</xdr:row>
      <xdr:rowOff>89535</xdr:rowOff>
    </xdr:from>
    <xdr:to>
      <xdr:col>20</xdr:col>
      <xdr:colOff>36195</xdr:colOff>
      <xdr:row>58</xdr:row>
      <xdr:rowOff>150495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779145</xdr:colOff>
      <xdr:row>47</xdr:row>
      <xdr:rowOff>106680</xdr:rowOff>
    </xdr:from>
    <xdr:to>
      <xdr:col>15</xdr:col>
      <xdr:colOff>93345</xdr:colOff>
      <xdr:row>59</xdr:row>
      <xdr:rowOff>0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21</xdr:row>
      <xdr:rowOff>123825</xdr:rowOff>
    </xdr:from>
    <xdr:to>
      <xdr:col>14</xdr:col>
      <xdr:colOff>342900</xdr:colOff>
      <xdr:row>41</xdr:row>
      <xdr:rowOff>133350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4</xdr:row>
      <xdr:rowOff>123825</xdr:rowOff>
    </xdr:from>
    <xdr:to>
      <xdr:col>16</xdr:col>
      <xdr:colOff>352425</xdr:colOff>
      <xdr:row>20</xdr:row>
      <xdr:rowOff>95250</xdr:rowOff>
    </xdr:to>
    <xdr:graphicFrame macro="">
      <xdr:nvGraphicFramePr>
        <xdr:cNvPr id="9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276225</xdr:colOff>
      <xdr:row>4</xdr:row>
      <xdr:rowOff>152400</xdr:rowOff>
    </xdr:from>
    <xdr:to>
      <xdr:col>9</xdr:col>
      <xdr:colOff>161925</xdr:colOff>
      <xdr:row>20</xdr:row>
      <xdr:rowOff>123825</xdr:rowOff>
    </xdr:to>
    <xdr:graphicFrame macro="">
      <xdr:nvGraphicFramePr>
        <xdr:cNvPr id="10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770436</xdr:colOff>
      <xdr:row>301</xdr:row>
      <xdr:rowOff>58239</xdr:rowOff>
    </xdr:from>
    <xdr:to>
      <xdr:col>9</xdr:col>
      <xdr:colOff>311422</xdr:colOff>
      <xdr:row>313</xdr:row>
      <xdr:rowOff>15059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125730</xdr:colOff>
      <xdr:row>29</xdr:row>
      <xdr:rowOff>19050</xdr:rowOff>
    </xdr:from>
    <xdr:to>
      <xdr:col>22</xdr:col>
      <xdr:colOff>773430</xdr:colOff>
      <xdr:row>45</xdr:row>
      <xdr:rowOff>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</xdr:colOff>
      <xdr:row>31</xdr:row>
      <xdr:rowOff>94904</xdr:rowOff>
    </xdr:from>
    <xdr:to>
      <xdr:col>16</xdr:col>
      <xdr:colOff>228600</xdr:colOff>
      <xdr:row>43</xdr:row>
      <xdr:rowOff>76288</xdr:rowOff>
    </xdr:to>
    <xdr:graphicFrame macro="">
      <xdr:nvGraphicFramePr>
        <xdr:cNvPr id="12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0.25515</cdr:x>
      <cdr:y>0</cdr:y>
    </cdr:from>
    <cdr:to>
      <cdr:x>0.94845</cdr:x>
      <cdr:y>0.08148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42958" y="0"/>
          <a:ext cx="2562229" cy="209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00">
              <a:latin typeface="Arial" pitchFamily="34" charset="0"/>
              <a:cs typeface="Arial" pitchFamily="34" charset="0"/>
            </a:rPr>
            <a:t>Deckung des Finanzierungsbedarfs über ...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</xdr:colOff>
      <xdr:row>47</xdr:row>
      <xdr:rowOff>135255</xdr:rowOff>
    </xdr:from>
    <xdr:to>
      <xdr:col>11</xdr:col>
      <xdr:colOff>516255</xdr:colOff>
      <xdr:row>59</xdr:row>
      <xdr:rowOff>97155</xdr:rowOff>
    </xdr:to>
    <xdr:graphicFrame macro="">
      <xdr:nvGraphicFramePr>
        <xdr:cNvPr id="7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680085</xdr:colOff>
      <xdr:row>36</xdr:row>
      <xdr:rowOff>76200</xdr:rowOff>
    </xdr:from>
    <xdr:to>
      <xdr:col>16</xdr:col>
      <xdr:colOff>619125</xdr:colOff>
      <xdr:row>54</xdr:row>
      <xdr:rowOff>133350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718185</xdr:colOff>
      <xdr:row>36</xdr:row>
      <xdr:rowOff>152400</xdr:rowOff>
    </xdr:from>
    <xdr:to>
      <xdr:col>10</xdr:col>
      <xdr:colOff>680085</xdr:colOff>
      <xdr:row>54</xdr:row>
      <xdr:rowOff>100965</xdr:rowOff>
    </xdr:to>
    <xdr:graphicFrame macro="">
      <xdr:nvGraphicFramePr>
        <xdr:cNvPr id="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33</xdr:row>
      <xdr:rowOff>99060</xdr:rowOff>
    </xdr:from>
    <xdr:to>
      <xdr:col>6</xdr:col>
      <xdr:colOff>66675</xdr:colOff>
      <xdr:row>52</xdr:row>
      <xdr:rowOff>30479</xdr:rowOff>
    </xdr:to>
    <xdr:graphicFrame macro="">
      <xdr:nvGraphicFramePr>
        <xdr:cNvPr id="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95250</xdr:colOff>
      <xdr:row>27</xdr:row>
      <xdr:rowOff>9525</xdr:rowOff>
    </xdr:from>
    <xdr:to>
      <xdr:col>27</xdr:col>
      <xdr:colOff>419100</xdr:colOff>
      <xdr:row>46</xdr:row>
      <xdr:rowOff>76200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752475</xdr:colOff>
      <xdr:row>6</xdr:row>
      <xdr:rowOff>104775</xdr:rowOff>
    </xdr:from>
    <xdr:to>
      <xdr:col>28</xdr:col>
      <xdr:colOff>314325</xdr:colOff>
      <xdr:row>25</xdr:row>
      <xdr:rowOff>9525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0.03498</cdr:x>
      <cdr:y>0.15403</cdr:y>
    </cdr:from>
    <cdr:to>
      <cdr:x>0.98594</cdr:x>
      <cdr:y>0.98289</cdr:y>
    </cdr:to>
    <cdr:sp macro="" textlink="">
      <cdr:nvSpPr>
        <cdr:cNvPr id="2" name="Rechteck 1"/>
        <cdr:cNvSpPr/>
      </cdr:nvSpPr>
      <cdr:spPr bwMode="auto">
        <a:xfrm xmlns:a="http://schemas.openxmlformats.org/drawingml/2006/main">
          <a:off x="134620" y="480060"/>
          <a:ext cx="3659378" cy="2583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58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540544</xdr:colOff>
      <xdr:row>40</xdr:row>
      <xdr:rowOff>92869</xdr:rowOff>
    </xdr:from>
    <xdr:to>
      <xdr:col>34</xdr:col>
      <xdr:colOff>502444</xdr:colOff>
      <xdr:row>60</xdr:row>
      <xdr:rowOff>50006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3387567</xdr:colOff>
      <xdr:row>67</xdr:row>
      <xdr:rowOff>29528</xdr:rowOff>
    </xdr:from>
    <xdr:to>
      <xdr:col>5</xdr:col>
      <xdr:colOff>743427</xdr:colOff>
      <xdr:row>86</xdr:row>
      <xdr:rowOff>154305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26</xdr:row>
      <xdr:rowOff>74295</xdr:rowOff>
    </xdr:from>
    <xdr:to>
      <xdr:col>9</xdr:col>
      <xdr:colOff>339090</xdr:colOff>
      <xdr:row>45</xdr:row>
      <xdr:rowOff>140970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68</xdr:row>
      <xdr:rowOff>95250</xdr:rowOff>
    </xdr:from>
    <xdr:to>
      <xdr:col>15</xdr:col>
      <xdr:colOff>666750</xdr:colOff>
      <xdr:row>84</xdr:row>
      <xdr:rowOff>76200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5</xdr:col>
      <xdr:colOff>723900</xdr:colOff>
      <xdr:row>45</xdr:row>
      <xdr:rowOff>9525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26</xdr:row>
      <xdr:rowOff>131445</xdr:rowOff>
    </xdr:from>
    <xdr:to>
      <xdr:col>12</xdr:col>
      <xdr:colOff>0</xdr:colOff>
      <xdr:row>44</xdr:row>
      <xdr:rowOff>140970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0.25515</cdr:x>
      <cdr:y>0</cdr:y>
    </cdr:from>
    <cdr:to>
      <cdr:x>0.94845</cdr:x>
      <cdr:y>0.08148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42958" y="0"/>
          <a:ext cx="2562229" cy="209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00">
              <a:latin typeface="Arial" pitchFamily="34" charset="0"/>
              <a:cs typeface="Arial" pitchFamily="34" charset="0"/>
            </a:rPr>
            <a:t>Deckung des Finanzierungsbedarfs über ...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</xdr:colOff>
      <xdr:row>4</xdr:row>
      <xdr:rowOff>15240</xdr:rowOff>
    </xdr:from>
    <xdr:to>
      <xdr:col>20</xdr:col>
      <xdr:colOff>72390</xdr:colOff>
      <xdr:row>15</xdr:row>
      <xdr:rowOff>76200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72390</xdr:colOff>
      <xdr:row>19</xdr:row>
      <xdr:rowOff>20955</xdr:rowOff>
    </xdr:from>
    <xdr:to>
      <xdr:col>28</xdr:col>
      <xdr:colOff>140970</xdr:colOff>
      <xdr:row>30</xdr:row>
      <xdr:rowOff>81915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750570</xdr:colOff>
      <xdr:row>4</xdr:row>
      <xdr:rowOff>55245</xdr:rowOff>
    </xdr:from>
    <xdr:to>
      <xdr:col>28</xdr:col>
      <xdr:colOff>26670</xdr:colOff>
      <xdr:row>15</xdr:row>
      <xdr:rowOff>116205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118110</xdr:colOff>
      <xdr:row>19</xdr:row>
      <xdr:rowOff>60960</xdr:rowOff>
    </xdr:from>
    <xdr:to>
      <xdr:col>20</xdr:col>
      <xdr:colOff>186690</xdr:colOff>
      <xdr:row>30</xdr:row>
      <xdr:rowOff>121920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777240</xdr:colOff>
      <xdr:row>3</xdr:row>
      <xdr:rowOff>118110</xdr:rowOff>
    </xdr:from>
    <xdr:to>
      <xdr:col>16</xdr:col>
      <xdr:colOff>53340</xdr:colOff>
      <xdr:row>15</xdr:row>
      <xdr:rowOff>11430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</xdr:colOff>
      <xdr:row>67</xdr:row>
      <xdr:rowOff>57150</xdr:rowOff>
    </xdr:from>
    <xdr:to>
      <xdr:col>18</xdr:col>
      <xdr:colOff>502920</xdr:colOff>
      <xdr:row>82</xdr:row>
      <xdr:rowOff>47625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83820</xdr:colOff>
      <xdr:row>67</xdr:row>
      <xdr:rowOff>3810</xdr:rowOff>
    </xdr:from>
    <xdr:to>
      <xdr:col>12</xdr:col>
      <xdr:colOff>539750</xdr:colOff>
      <xdr:row>79</xdr:row>
      <xdr:rowOff>72736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44063</xdr:colOff>
      <xdr:row>25</xdr:row>
      <xdr:rowOff>1658</xdr:rowOff>
    </xdr:from>
    <xdr:to>
      <xdr:col>12</xdr:col>
      <xdr:colOff>143123</xdr:colOff>
      <xdr:row>36</xdr:row>
      <xdr:rowOff>62618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0.51453</cdr:x>
      <cdr:y>0.52628</cdr:y>
    </cdr:from>
    <cdr:to>
      <cdr:x>0.5266</cdr:x>
      <cdr:y>0.58847</cdr:y>
    </cdr:to>
    <cdr:sp macro="" textlink="">
      <cdr:nvSpPr>
        <cdr:cNvPr id="132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0709" y="1406755"/>
          <a:ext cx="78293" cy="165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Frutiger 45 Light"/>
            </a:rPr>
            <a:t> </a:t>
          </a:r>
        </a:p>
      </cdr:txBody>
    </cdr:sp>
  </cdr:relSizeAnchor>
  <cdr:relSizeAnchor xmlns:cdr="http://schemas.openxmlformats.org/drawingml/2006/chartDrawing">
    <cdr:from>
      <cdr:x>0.51453</cdr:x>
      <cdr:y>0.52628</cdr:y>
    </cdr:from>
    <cdr:to>
      <cdr:x>0.5266</cdr:x>
      <cdr:y>0.58847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0709" y="1406755"/>
          <a:ext cx="78293" cy="165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Frutiger 45 Light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97972</xdr:colOff>
      <xdr:row>12</xdr:row>
      <xdr:rowOff>87085</xdr:rowOff>
    </xdr:from>
    <xdr:to>
      <xdr:col>19</xdr:col>
      <xdr:colOff>288472</xdr:colOff>
      <xdr:row>22</xdr:row>
      <xdr:rowOff>100693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0.07016</cdr:x>
      <cdr:y>0</cdr:y>
    </cdr:from>
    <cdr:to>
      <cdr:x>0.53772</cdr:x>
      <cdr:y>0.20362</cdr:y>
    </cdr:to>
    <cdr:grpSp>
      <cdr:nvGrpSpPr>
        <cdr:cNvPr id="1183762" name="Group 1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233629" y="0"/>
          <a:ext cx="1556946" cy="381357"/>
          <a:chOff x="5571855" y="85818"/>
          <a:chExt cx="1887113" cy="642589"/>
        </a:xfrm>
      </cdr:grpSpPr>
      <cdr:grpSp>
        <cdr:nvGrpSpPr>
          <cdr:cNvPr id="1183761" name="Group 1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5571855" y="243019"/>
            <a:ext cx="952639" cy="485388"/>
            <a:chOff x="5571855" y="243018"/>
            <a:chExt cx="952640" cy="485387"/>
          </a:xfrm>
        </cdr:grpSpPr>
        <cdr:grpSp>
          <cdr:nvGrpSpPr>
            <cdr:cNvPr id="1183746" name="Group 2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5571858" y="523976"/>
              <a:ext cx="820787" cy="204429"/>
              <a:chOff x="5067996" y="903341"/>
              <a:chExt cx="913704" cy="163785"/>
            </a:xfrm>
          </cdr:grpSpPr>
          <cdr:sp macro="" textlink="">
            <cdr:nvSpPr>
              <cdr:cNvPr id="1183747" name="Rectangle 3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5067996" y="903341"/>
                <a:ext cx="110748" cy="107039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rgbClr val="F08200"/>
              </a:solidFill>
              <a:ln xmlns:a="http://schemas.openxmlformats.org/drawingml/2006/main" w="19050">
                <a:solidFill>
                  <a:srgbClr val="FFFFFF"/>
                </a:solidFill>
                <a:miter lim="800000"/>
                <a:headEnd/>
                <a:tailEnd/>
              </a:ln>
            </cdr:spPr>
          </cdr:sp>
          <cdr:sp macro="" textlink="">
            <cdr:nvSpPr>
              <cdr:cNvPr id="1183748" name="Rectangle 4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5323713" y="904785"/>
                <a:ext cx="657987" cy="16234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>
                <a:noFill/>
              </a:ln>
              <a:extLst xmlns:a="http://schemas.openxmlformats.org/drawingml/2006/main"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cdr:spPr>
            <cdr:txBody>
              <a:bodyPr xmlns:a="http://schemas.openxmlformats.org/drawingml/2006/main" vertOverflow="clip" wrap="square" lIns="0" tIns="0" rIns="0" bIns="0" anchor="t" upright="1"/>
              <a:lstStyle xmlns:a="http://schemas.openxmlformats.org/drawingml/2006/main"/>
              <a:p xmlns:a="http://schemas.openxmlformats.org/drawingml/2006/main">
                <a:pPr algn="l" rtl="0">
                  <a:defRPr sz="1000"/>
                </a:pPr>
                <a:r>
                  <a:rPr lang="de-DE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Aktuell</a:t>
                </a:r>
              </a:p>
            </cdr:txBody>
          </cdr:sp>
        </cdr:grpSp>
        <cdr:grpSp>
          <cdr:nvGrpSpPr>
            <cdr:cNvPr id="1183749" name="Group 5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5571855" y="243018"/>
              <a:ext cx="952640" cy="200722"/>
              <a:chOff x="4104941" y="907400"/>
              <a:chExt cx="1062218" cy="159726"/>
            </a:xfrm>
          </cdr:grpSpPr>
          <cdr:sp macro="" textlink="">
            <cdr:nvSpPr>
              <cdr:cNvPr id="1183750" name="Rectangle 6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4104941" y="917906"/>
                <a:ext cx="110929" cy="104406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rgbClr xmlns:mc="http://schemas.openxmlformats.org/markup-compatibility/2006" xmlns:a14="http://schemas.microsoft.com/office/drawing/2010/main" val="0E3C8A" mc:Ignorable="a14" a14:legacySpreadsheetColorIndex="25"/>
              </a:solidFill>
              <a:ln xmlns:a="http://schemas.openxmlformats.org/drawingml/2006/main" w="19050">
                <a:solidFill>
                  <a:srgbClr val="FFFFFF"/>
                </a:solidFill>
                <a:miter lim="800000"/>
                <a:headEnd/>
                <a:tailEnd/>
              </a:ln>
            </cdr:spPr>
          </cdr:sp>
          <cdr:sp macro="" textlink="">
            <cdr:nvSpPr>
              <cdr:cNvPr id="1183751" name="Rectangle 7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4362157" y="907400"/>
                <a:ext cx="805002" cy="15972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>
                <a:noFill/>
              </a:ln>
              <a:extLst xmlns:a="http://schemas.openxmlformats.org/drawingml/2006/main"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cdr:spPr>
            <cdr:txBody>
              <a:bodyPr xmlns:a="http://schemas.openxmlformats.org/drawingml/2006/main" vertOverflow="clip" wrap="square" lIns="0" tIns="0" rIns="0" bIns="0" anchor="t" upright="1"/>
              <a:lstStyle xmlns:a="http://schemas.openxmlformats.org/drawingml/2006/main"/>
              <a:p xmlns:a="http://schemas.openxmlformats.org/drawingml/2006/main">
                <a:pPr algn="l" rtl="0">
                  <a:defRPr sz="1000"/>
                </a:pPr>
                <a:r>
                  <a:rPr lang="de-DE" sz="700" b="0" i="0" baseline="0">
                    <a:effectLst/>
                    <a:latin typeface="Arial" pitchFamily="34" charset="0"/>
                    <a:ea typeface="+mn-ea"/>
                    <a:cs typeface="Arial" pitchFamily="34" charset="0"/>
                  </a:rPr>
                  <a:t>Frühjahr '19</a:t>
                </a:r>
              </a:p>
            </cdr:txBody>
          </cdr:sp>
        </cdr:grpSp>
        <cdr:grpSp>
          <cdr:nvGrpSpPr>
            <cdr:cNvPr id="1183752" name="Group 8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5571858" y="382752"/>
              <a:ext cx="820789" cy="202626"/>
              <a:chOff x="4104942" y="904785"/>
              <a:chExt cx="915200" cy="162341"/>
            </a:xfrm>
          </cdr:grpSpPr>
          <cdr:sp macro="" textlink="">
            <cdr:nvSpPr>
              <cdr:cNvPr id="1183753" name="Rectangle 9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4104942" y="909315"/>
                <a:ext cx="110929" cy="104111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rgbClr xmlns:mc="http://schemas.openxmlformats.org/markup-compatibility/2006" xmlns:a14="http://schemas.microsoft.com/office/drawing/2010/main" val="E6460F" mc:Ignorable="a14" a14:legacySpreadsheetColorIndex="26"/>
              </a:solidFill>
              <a:ln xmlns:a="http://schemas.openxmlformats.org/drawingml/2006/main" w="19050">
                <a:solidFill>
                  <a:srgbClr val="FFFFFF"/>
                </a:solidFill>
                <a:miter lim="800000"/>
                <a:headEnd/>
                <a:tailEnd/>
              </a:ln>
            </cdr:spPr>
          </cdr:sp>
          <cdr:sp macro="" textlink="">
            <cdr:nvSpPr>
              <cdr:cNvPr id="1183754" name="Rectangle 10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4362155" y="904785"/>
                <a:ext cx="657987" cy="16234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>
                <a:noFill/>
              </a:ln>
              <a:extLst xmlns:a="http://schemas.openxmlformats.org/drawingml/2006/main"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cdr:spPr>
            <cdr:txBody>
              <a:bodyPr xmlns:a="http://schemas.openxmlformats.org/drawingml/2006/main" vertOverflow="clip" wrap="square" lIns="0" tIns="0" rIns="0" bIns="0" anchor="t" upright="1"/>
              <a:lstStyle xmlns:a="http://schemas.openxmlformats.org/drawingml/2006/main"/>
              <a:p xmlns:a="http://schemas.openxmlformats.org/drawingml/2006/main">
                <a:pPr algn="l" rtl="0">
                  <a:defRPr sz="1000"/>
                </a:pPr>
                <a:r>
                  <a:rPr lang="de-DE" sz="700" b="0" i="0" baseline="0">
                    <a:effectLst/>
                    <a:latin typeface="Arial" pitchFamily="34" charset="0"/>
                    <a:ea typeface="+mn-ea"/>
                    <a:cs typeface="Arial" pitchFamily="34" charset="0"/>
                  </a:rPr>
                  <a:t>Herbst '19</a:t>
                </a:r>
              </a:p>
            </cdr:txBody>
          </cdr:sp>
        </cdr:grpSp>
      </cdr:grpSp>
      <cdr:grpSp>
        <cdr:nvGrpSpPr>
          <cdr:cNvPr id="1183760" name="Group 1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6504148" y="103160"/>
            <a:ext cx="954820" cy="275594"/>
            <a:chOff x="6504148" y="103160"/>
            <a:chExt cx="954820" cy="275594"/>
          </a:xfrm>
        </cdr:grpSpPr>
        <cdr:sp macro="" textlink="">
          <cdr:nvSpPr>
            <cdr:cNvPr id="1183756" name="Rectangle 12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6504148" y="126361"/>
              <a:ext cx="98706" cy="13120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xmlns:mc="http://schemas.openxmlformats.org/markup-compatibility/2006" xmlns:a14="http://schemas.microsoft.com/office/drawing/2010/main" val="707172" mc:Ignorable="a14" a14:legacySpreadsheetColorIndex="28"/>
            </a:solidFill>
            <a:ln xmlns:a="http://schemas.openxmlformats.org/drawingml/2006/main" w="19050">
              <a:solidFill>
                <a:srgbClr val="FFFFFF"/>
              </a:solidFill>
              <a:miter lim="800000"/>
              <a:headEnd/>
              <a:tailEnd/>
            </a:ln>
          </cdr:spPr>
        </cdr:sp>
        <cdr:sp macro="" textlink="">
          <cdr:nvSpPr>
            <cdr:cNvPr id="1183757" name="Rectangle 13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6642732" y="103160"/>
              <a:ext cx="816236" cy="27559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wrap="square" lIns="0" tIns="0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de-DE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Verschlechtern</a:t>
              </a:r>
            </a:p>
          </cdr:txBody>
        </cdr:sp>
      </cdr:grpSp>
      <cdr:sp macro="" textlink="">
        <cdr:nvSpPr>
          <cdr:cNvPr id="1183758" name="Rectangle 14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571858" y="85818"/>
            <a:ext cx="981342" cy="16186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0" tIns="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de-D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Verbessern</a:t>
            </a:r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251459</xdr:colOff>
      <xdr:row>22</xdr:row>
      <xdr:rowOff>48441</xdr:rowOff>
    </xdr:from>
    <xdr:to>
      <xdr:col>22</xdr:col>
      <xdr:colOff>231139</xdr:colOff>
      <xdr:row>33</xdr:row>
      <xdr:rowOff>109401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742949</xdr:colOff>
      <xdr:row>7</xdr:row>
      <xdr:rowOff>123825</xdr:rowOff>
    </xdr:from>
    <xdr:to>
      <xdr:col>14</xdr:col>
      <xdr:colOff>276224</xdr:colOff>
      <xdr:row>22</xdr:row>
      <xdr:rowOff>95250</xdr:rowOff>
    </xdr:to>
    <xdr:graphicFrame macro="">
      <xdr:nvGraphicFramePr>
        <xdr:cNvPr id="2" name="Diagramm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noseheft/Prognosehef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c\dfs$\DZ_HOMES\XN07192\DATA\CN\Word\Logistik\Logisti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C\DFS$\DZ_HOMES\XN07192\DATA\CN\Word\Druck\Druck_Papier_Verlage_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ranchen/Branchendossiers/IV_2018/Multivisio/Sonstiges/Rating&#252;bersicht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zag.vrnet\DFS$\Prognoseheft\Prognosehe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2080110071035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KTE/Mittelstandsumfrage/Gem.%20Mittelstandsbericht%20Herbst%202017/MU16H_Mureih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KTE/Mittelstandsumfrage/Gem.%20Mittelstandsbericht%20Herbst%202014/MIM14H_Graphiken%20f&#252;r%20Presse%20Interview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KTE/Mittelstandsumfrage/Gem.%20Mittelstandsbericht%20Herbst%202019/MIM19H_Graphiken%20f&#252;r%20Press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UKTE\Mittelstandsumfrage\Herbst%202012\KreditmaerkteUndKonjunktur_Branchen_re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UKTE\Mittelstandsumfrage\Herbst%202012\MU12H_viele_Graphik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c\dfs$\DZ_HOMES\XN07192\DATA\CN\Excel\ifo_sektoren_langfrist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LFE"/>
      <sheetName val="IN1_ZiWe"/>
      <sheetName val="IN2_Cons"/>
      <sheetName val="IN3-Oil"/>
      <sheetName val="IN4_Reuters"/>
      <sheetName val="IN5_EWU"/>
      <sheetName val="IN6_USA"/>
      <sheetName val="IN7_Jap_CHN"/>
      <sheetName val="IN8_Europa"/>
      <sheetName val="IN9_10Laender"/>
      <sheetName val="IN10_Welt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Alternativ"/>
      <sheetName val="Deutsch"/>
      <sheetName val="Englisch"/>
      <sheetName val="Tab Private WP"/>
      <sheetName val="Rentenheft klein"/>
      <sheetName val="Deutsch (neu)"/>
      <sheetName val="Englisch (neu)"/>
      <sheetName val="Englisch (xx)"/>
      <sheetName val="IN_EUROLaender"/>
      <sheetName val="OUT Euroländer 1"/>
      <sheetName val="OUT Euroländer 2"/>
      <sheetName val="Grafiken Eurolaende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>
        <row r="25">
          <cell r="E25" t="str">
            <v>01 I</v>
          </cell>
          <cell r="F25" t="str">
            <v>II</v>
          </cell>
          <cell r="G25" t="str">
            <v>III</v>
          </cell>
          <cell r="H25" t="str">
            <v>IV</v>
          </cell>
          <cell r="I25" t="str">
            <v>02 I</v>
          </cell>
          <cell r="J25" t="str">
            <v>II</v>
          </cell>
          <cell r="K25" t="str">
            <v>III</v>
          </cell>
          <cell r="L25" t="str">
            <v>IV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C9" t="str">
            <v>Leitzins (Fed Funds Target)</v>
          </cell>
          <cell r="D9">
            <v>39871.388981481483</v>
          </cell>
          <cell r="E9" t="str">
            <v>+ 3 Monate</v>
          </cell>
          <cell r="F9" t="str">
            <v>+ 6 Monate</v>
          </cell>
          <cell r="G9" t="str">
            <v>+ 12 Monate</v>
          </cell>
          <cell r="H9" t="str">
            <v>Ende 2009</v>
          </cell>
        </row>
        <row r="10">
          <cell r="C10" t="str">
            <v>3-Monats-Satz (Libor)</v>
          </cell>
          <cell r="D10">
            <v>0.56999999999999995</v>
          </cell>
          <cell r="E10">
            <v>0.5</v>
          </cell>
          <cell r="F10">
            <v>0.55000000000000004</v>
          </cell>
          <cell r="G10">
            <v>0.7</v>
          </cell>
          <cell r="H10">
            <v>0.7</v>
          </cell>
        </row>
        <row r="11">
          <cell r="B11" t="str">
            <v>US-Zinsen</v>
          </cell>
          <cell r="C11" t="str">
            <v>10-Jahres-Rendite *</v>
          </cell>
          <cell r="D11">
            <v>1.8697999999999999</v>
          </cell>
          <cell r="E11">
            <v>2.2000000000000002</v>
          </cell>
          <cell r="F11">
            <v>2.5</v>
          </cell>
          <cell r="G11">
            <v>3</v>
          </cell>
          <cell r="H11">
            <v>3</v>
          </cell>
        </row>
        <row r="12">
          <cell r="C12" t="str">
            <v>Leitzins (Fed Funds Target)</v>
          </cell>
          <cell r="D12">
            <v>0.25</v>
          </cell>
          <cell r="E12">
            <v>0.25</v>
          </cell>
          <cell r="F12">
            <v>0.25</v>
          </cell>
          <cell r="G12">
            <v>0.25</v>
          </cell>
          <cell r="H12">
            <v>0.25</v>
          </cell>
        </row>
        <row r="13">
          <cell r="B13" t="str">
            <v>EWU-Zinsen</v>
          </cell>
          <cell r="C13" t="str">
            <v>3-Monats-Satz (Libor)</v>
          </cell>
          <cell r="D13">
            <v>1.26125</v>
          </cell>
          <cell r="E13">
            <v>1</v>
          </cell>
          <cell r="F13">
            <v>0.7</v>
          </cell>
          <cell r="G13">
            <v>0.5</v>
          </cell>
          <cell r="H13">
            <v>0.5</v>
          </cell>
        </row>
        <row r="14">
          <cell r="C14" t="str">
            <v>10-Jahres-Rendite *</v>
          </cell>
          <cell r="D14">
            <v>2.9871000000000003</v>
          </cell>
          <cell r="E14">
            <v>2.2999999999999998</v>
          </cell>
          <cell r="F14">
            <v>2.6</v>
          </cell>
          <cell r="G14">
            <v>3.7</v>
          </cell>
          <cell r="H14">
            <v>3.5</v>
          </cell>
        </row>
        <row r="15">
          <cell r="C15" t="str">
            <v>3-Monats-Satz (Euribor)</v>
          </cell>
          <cell r="D15">
            <v>1.4179999999999999</v>
          </cell>
          <cell r="E15">
            <v>1</v>
          </cell>
          <cell r="F15">
            <v>0.6</v>
          </cell>
          <cell r="G15">
            <v>0.6</v>
          </cell>
          <cell r="H15">
            <v>0.6</v>
          </cell>
        </row>
        <row r="16">
          <cell r="B16" t="str">
            <v>EWU-Zinsen</v>
          </cell>
          <cell r="C16" t="str">
            <v>10-Jahres-Rendite</v>
          </cell>
          <cell r="D16">
            <v>1.899</v>
          </cell>
          <cell r="E16">
            <v>1.75</v>
          </cell>
          <cell r="F16">
            <v>1.5</v>
          </cell>
          <cell r="G16">
            <v>2</v>
          </cell>
          <cell r="H16">
            <v>2</v>
          </cell>
        </row>
        <row r="17">
          <cell r="C17" t="str">
            <v>Leitzins (EZB-Repo-Satz)</v>
          </cell>
          <cell r="D17">
            <v>2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</row>
        <row r="18">
          <cell r="B18" t="str">
            <v>Japan-Zinsen</v>
          </cell>
          <cell r="C18" t="str">
            <v>3-Monats-Satz (Euribor)</v>
          </cell>
          <cell r="D18">
            <v>1.8480000000000001</v>
          </cell>
          <cell r="E18">
            <v>1.65</v>
          </cell>
          <cell r="F18">
            <v>1.5</v>
          </cell>
          <cell r="G18">
            <v>1.4</v>
          </cell>
          <cell r="H18">
            <v>1.4</v>
          </cell>
        </row>
        <row r="19">
          <cell r="C19" t="str">
            <v>10-Jahres-Rendite</v>
          </cell>
          <cell r="D19">
            <v>3.11</v>
          </cell>
          <cell r="E19">
            <v>2.7</v>
          </cell>
          <cell r="F19">
            <v>3</v>
          </cell>
          <cell r="G19">
            <v>3.6</v>
          </cell>
          <cell r="H19">
            <v>3.4</v>
          </cell>
        </row>
        <row r="20">
          <cell r="C20" t="str">
            <v>3-Monats-Satz (Tibor)</v>
          </cell>
          <cell r="D20">
            <v>0.33500000000000002</v>
          </cell>
          <cell r="E20">
            <v>0.2</v>
          </cell>
          <cell r="F20">
            <v>0.2</v>
          </cell>
          <cell r="G20">
            <v>0.25</v>
          </cell>
          <cell r="H20">
            <v>0.25</v>
          </cell>
        </row>
        <row r="21">
          <cell r="B21" t="str">
            <v>Japan-Zinsen</v>
          </cell>
          <cell r="C21" t="str">
            <v>10-Jahres-Rendite *</v>
          </cell>
          <cell r="D21">
            <v>0.98799999999999999</v>
          </cell>
          <cell r="E21">
            <v>1.1000000000000001</v>
          </cell>
          <cell r="F21">
            <v>1.3</v>
          </cell>
          <cell r="G21">
            <v>1.5</v>
          </cell>
          <cell r="H21">
            <v>1.5</v>
          </cell>
        </row>
        <row r="22">
          <cell r="C22" t="str">
            <v>Overnight target rate</v>
          </cell>
          <cell r="D22">
            <v>0.1</v>
          </cell>
          <cell r="E22">
            <v>0.1</v>
          </cell>
          <cell r="F22">
            <v>0.1</v>
          </cell>
          <cell r="G22">
            <v>0.1</v>
          </cell>
          <cell r="H22">
            <v>0.1</v>
          </cell>
        </row>
        <row r="23">
          <cell r="B23" t="str">
            <v>Wechselkurse</v>
          </cell>
          <cell r="C23" t="str">
            <v>3-Monats-Satz (Tibor)</v>
          </cell>
          <cell r="D23">
            <v>0.70199999999999996</v>
          </cell>
          <cell r="E23">
            <v>0.6</v>
          </cell>
          <cell r="F23">
            <v>0.55000000000000004</v>
          </cell>
          <cell r="G23">
            <v>0.5</v>
          </cell>
          <cell r="H23">
            <v>0.5</v>
          </cell>
        </row>
        <row r="24">
          <cell r="C24" t="str">
            <v>10-Jahres-Rendite *</v>
          </cell>
          <cell r="D24">
            <v>1.2749999999999999</v>
          </cell>
          <cell r="E24">
            <v>1.2</v>
          </cell>
          <cell r="F24">
            <v>1.25</v>
          </cell>
          <cell r="G24">
            <v>1.35</v>
          </cell>
          <cell r="H24">
            <v>1.35</v>
          </cell>
        </row>
        <row r="25">
          <cell r="C25" t="str">
            <v>JPY pro USD</v>
          </cell>
          <cell r="D25">
            <v>77.910195294479465</v>
          </cell>
          <cell r="E25">
            <v>78.740157480314963</v>
          </cell>
          <cell r="F25">
            <v>84.615384615384613</v>
          </cell>
          <cell r="G25">
            <v>85.714285714285722</v>
          </cell>
          <cell r="H25">
            <v>85.714285714285722</v>
          </cell>
        </row>
        <row r="26">
          <cell r="B26" t="str">
            <v>Wechselkurse</v>
          </cell>
          <cell r="C26" t="str">
            <v>JPY pro EUR</v>
          </cell>
          <cell r="D26">
            <v>101.33</v>
          </cell>
          <cell r="E26">
            <v>100</v>
          </cell>
          <cell r="F26">
            <v>110</v>
          </cell>
          <cell r="G26">
            <v>120</v>
          </cell>
          <cell r="H26">
            <v>120</v>
          </cell>
        </row>
        <row r="27">
          <cell r="C27" t="str">
            <v>USD pro EUR</v>
          </cell>
          <cell r="D27">
            <v>1.2637999999999998</v>
          </cell>
          <cell r="E27">
            <v>1.3</v>
          </cell>
          <cell r="F27">
            <v>1.25</v>
          </cell>
          <cell r="G27">
            <v>1.2</v>
          </cell>
          <cell r="H27">
            <v>1.23</v>
          </cell>
        </row>
        <row r="28">
          <cell r="C28" t="str">
            <v>JPY pro USD</v>
          </cell>
          <cell r="D28">
            <v>97.697420477923743</v>
          </cell>
          <cell r="E28">
            <v>96.153846153846146</v>
          </cell>
          <cell r="F28">
            <v>108</v>
          </cell>
          <cell r="G28">
            <v>116.66666666666667</v>
          </cell>
          <cell r="H28">
            <v>112.5</v>
          </cell>
        </row>
        <row r="29">
          <cell r="B29" t="str">
            <v>NACHRICHTLICH: CONSENSUS-PROGNOSEN</v>
          </cell>
          <cell r="C29" t="str">
            <v>JPY pro EUR</v>
          </cell>
          <cell r="D29">
            <v>123.47</v>
          </cell>
          <cell r="E29">
            <v>125</v>
          </cell>
          <cell r="F29">
            <v>135</v>
          </cell>
          <cell r="G29">
            <v>140</v>
          </cell>
          <cell r="H29">
            <v>138.375</v>
          </cell>
        </row>
        <row r="31">
          <cell r="B31" t="str">
            <v>Nachrichtlich: Consensus-Prognosen</v>
          </cell>
        </row>
        <row r="32">
          <cell r="B32" t="str">
            <v>Umfrage vom 09.01.12</v>
          </cell>
          <cell r="F32" t="str">
            <v>aktuell</v>
          </cell>
          <cell r="G32" t="str">
            <v>+ 3 Monate</v>
          </cell>
          <cell r="H32" t="str">
            <v>+ 12 Monate</v>
          </cell>
        </row>
        <row r="33">
          <cell r="C33" t="str">
            <v>Umfrage vom 09.03.09</v>
          </cell>
          <cell r="F33" t="str">
            <v>aktuell</v>
          </cell>
          <cell r="G33" t="str">
            <v>+ 3 Monate</v>
          </cell>
          <cell r="H33" t="str">
            <v>+ 12 Monate</v>
          </cell>
        </row>
        <row r="34">
          <cell r="C34" t="str">
            <v>US-3-Monats-Zins (Treasury Bill)</v>
          </cell>
          <cell r="F34">
            <v>0</v>
          </cell>
          <cell r="G34">
            <v>0.1</v>
          </cell>
          <cell r="H34">
            <v>0.2</v>
          </cell>
        </row>
        <row r="35">
          <cell r="C35" t="str">
            <v>US-3-Monats-Zins (Treasury Bill)</v>
          </cell>
          <cell r="F35">
            <v>0.2</v>
          </cell>
          <cell r="G35">
            <v>0.3</v>
          </cell>
          <cell r="H35">
            <v>0.5</v>
          </cell>
        </row>
        <row r="36">
          <cell r="C36" t="str">
            <v>US-10-Jahres-Rendite</v>
          </cell>
          <cell r="F36">
            <v>2.9</v>
          </cell>
          <cell r="G36">
            <v>2.9</v>
          </cell>
          <cell r="H36">
            <v>3.4</v>
          </cell>
        </row>
        <row r="37">
          <cell r="C37" t="str">
            <v>Euro-3-Monats-Zins (Euribor)</v>
          </cell>
          <cell r="F37">
            <v>1.7</v>
          </cell>
          <cell r="G37">
            <v>1.4</v>
          </cell>
          <cell r="H37">
            <v>1.5</v>
          </cell>
        </row>
        <row r="38">
          <cell r="C38" t="str">
            <v>Euro-10-Jahres-Rendite</v>
          </cell>
          <cell r="F38">
            <v>2.9</v>
          </cell>
          <cell r="G38">
            <v>2.8</v>
          </cell>
          <cell r="H38">
            <v>3.3</v>
          </cell>
        </row>
        <row r="39">
          <cell r="C39" t="str">
            <v>Yen-3-Monats-Zins (Cert of Deposit)</v>
          </cell>
          <cell r="F39">
            <v>0.8</v>
          </cell>
          <cell r="G39">
            <v>0.6</v>
          </cell>
          <cell r="H39">
            <v>0.5</v>
          </cell>
        </row>
        <row r="40">
          <cell r="C40" t="str">
            <v>Yen-10-Jahres-Rendite</v>
          </cell>
          <cell r="F40">
            <v>1.3</v>
          </cell>
          <cell r="G40">
            <v>1.2</v>
          </cell>
          <cell r="H40">
            <v>1.3</v>
          </cell>
        </row>
        <row r="41">
          <cell r="C41" t="str">
            <v>USD pro EUR</v>
          </cell>
          <cell r="F41">
            <v>1.264</v>
          </cell>
          <cell r="G41">
            <v>1.268</v>
          </cell>
          <cell r="H41">
            <v>1.298</v>
          </cell>
        </row>
        <row r="42">
          <cell r="C42" t="str">
            <v>JPY pro USD</v>
          </cell>
          <cell r="F42">
            <v>98.87</v>
          </cell>
          <cell r="G42">
            <v>96.01</v>
          </cell>
          <cell r="H42">
            <v>99.57</v>
          </cell>
        </row>
        <row r="43">
          <cell r="B43" t="str">
            <v>* bei halbjährlicher Zinszahlung</v>
          </cell>
        </row>
        <row r="44">
          <cell r="B44" t="str">
            <v>* bei halbjährlicher Zinszahlung</v>
          </cell>
        </row>
        <row r="55">
          <cell r="B55" t="str">
            <v>Dollar interest rates</v>
          </cell>
          <cell r="D55" t="str">
            <v>actual</v>
          </cell>
          <cell r="E55" t="str">
            <v>+ 3 months</v>
          </cell>
          <cell r="F55" t="str">
            <v>+ 6 months</v>
          </cell>
          <cell r="G55" t="str">
            <v>+ 12 months</v>
          </cell>
          <cell r="H55" t="str">
            <v>end-2009</v>
          </cell>
        </row>
        <row r="56">
          <cell r="C56" t="str">
            <v>Fed funds target rate</v>
          </cell>
          <cell r="D56">
            <v>0.25</v>
          </cell>
          <cell r="E56">
            <v>0.25</v>
          </cell>
          <cell r="F56">
            <v>0.25</v>
          </cell>
          <cell r="G56">
            <v>0.25</v>
          </cell>
          <cell r="H56">
            <v>0.25</v>
          </cell>
        </row>
        <row r="57">
          <cell r="B57" t="str">
            <v>Dollar interest rates</v>
          </cell>
          <cell r="C57" t="str">
            <v>3-months rate (Libor)</v>
          </cell>
          <cell r="D57">
            <v>0.56999999999999995</v>
          </cell>
          <cell r="E57">
            <v>0.5</v>
          </cell>
          <cell r="F57">
            <v>0.55000000000000004</v>
          </cell>
          <cell r="G57">
            <v>0.7</v>
          </cell>
          <cell r="H57">
            <v>0.7</v>
          </cell>
        </row>
        <row r="58">
          <cell r="C58" t="str">
            <v>Fed funds target rate</v>
          </cell>
          <cell r="D58">
            <v>0.25</v>
          </cell>
          <cell r="E58">
            <v>0.25</v>
          </cell>
          <cell r="F58">
            <v>0.25</v>
          </cell>
          <cell r="G58">
            <v>0.25</v>
          </cell>
          <cell r="H58">
            <v>0.25</v>
          </cell>
        </row>
        <row r="59">
          <cell r="C59" t="str">
            <v>3-months rate (Libor)</v>
          </cell>
          <cell r="D59">
            <v>1.26125</v>
          </cell>
          <cell r="E59">
            <v>1</v>
          </cell>
          <cell r="F59">
            <v>0.7</v>
          </cell>
          <cell r="G59">
            <v>0.5</v>
          </cell>
          <cell r="H59">
            <v>0.5</v>
          </cell>
        </row>
        <row r="60">
          <cell r="B60" t="str">
            <v>Euro interest rates</v>
          </cell>
          <cell r="C60" t="str">
            <v>10-year bond yield</v>
          </cell>
          <cell r="D60">
            <v>2.9871000000000003</v>
          </cell>
          <cell r="E60">
            <v>2.2999999999999998</v>
          </cell>
          <cell r="F60">
            <v>2.6</v>
          </cell>
          <cell r="G60">
            <v>3.7</v>
          </cell>
          <cell r="H60">
            <v>3.5</v>
          </cell>
        </row>
        <row r="61">
          <cell r="C61" t="str">
            <v>ECB repo rate</v>
          </cell>
          <cell r="D61">
            <v>1</v>
          </cell>
          <cell r="E61">
            <v>0.75</v>
          </cell>
          <cell r="F61">
            <v>0.5</v>
          </cell>
          <cell r="G61">
            <v>0.5</v>
          </cell>
          <cell r="H61">
            <v>0.5</v>
          </cell>
        </row>
        <row r="62">
          <cell r="B62" t="str">
            <v>Euro interest rates</v>
          </cell>
          <cell r="C62" t="str">
            <v>3-months rate (Euribor)</v>
          </cell>
          <cell r="D62">
            <v>1.4179999999999999</v>
          </cell>
          <cell r="E62">
            <v>1</v>
          </cell>
          <cell r="F62">
            <v>0.6</v>
          </cell>
          <cell r="G62">
            <v>0.6</v>
          </cell>
          <cell r="H62">
            <v>0.6</v>
          </cell>
        </row>
        <row r="63">
          <cell r="C63" t="str">
            <v>ECB repo rate</v>
          </cell>
          <cell r="D63">
            <v>2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</row>
        <row r="64">
          <cell r="C64" t="str">
            <v>3-months rate (Euribor)</v>
          </cell>
          <cell r="D64">
            <v>1.8480000000000001</v>
          </cell>
          <cell r="E64">
            <v>1.65</v>
          </cell>
          <cell r="F64">
            <v>1.5</v>
          </cell>
          <cell r="G64">
            <v>1.4</v>
          </cell>
          <cell r="H64">
            <v>1.4</v>
          </cell>
        </row>
        <row r="65">
          <cell r="B65" t="str">
            <v>Yen interest rates</v>
          </cell>
          <cell r="C65" t="str">
            <v>10-year bond yield</v>
          </cell>
          <cell r="D65">
            <v>3.11</v>
          </cell>
          <cell r="E65">
            <v>2.7</v>
          </cell>
          <cell r="F65">
            <v>3</v>
          </cell>
          <cell r="G65">
            <v>3.6</v>
          </cell>
          <cell r="H65">
            <v>3.4</v>
          </cell>
        </row>
        <row r="66">
          <cell r="C66" t="str">
            <v>Overnight target rate</v>
          </cell>
          <cell r="D66">
            <v>0.1</v>
          </cell>
          <cell r="E66">
            <v>0.1</v>
          </cell>
          <cell r="F66">
            <v>0.1</v>
          </cell>
          <cell r="G66">
            <v>0.1</v>
          </cell>
          <cell r="H66">
            <v>0.1</v>
          </cell>
        </row>
        <row r="67">
          <cell r="B67" t="str">
            <v>Yen interest rates</v>
          </cell>
          <cell r="C67" t="str">
            <v>3-months rate (Tibor)</v>
          </cell>
          <cell r="D67">
            <v>0.33500000000000002</v>
          </cell>
          <cell r="E67">
            <v>0.2</v>
          </cell>
          <cell r="F67">
            <v>0.2</v>
          </cell>
          <cell r="G67">
            <v>0.25</v>
          </cell>
          <cell r="H67">
            <v>0.25</v>
          </cell>
        </row>
        <row r="68">
          <cell r="C68" t="str">
            <v>Overnight target rate</v>
          </cell>
          <cell r="D68">
            <v>0.1</v>
          </cell>
          <cell r="E68">
            <v>0.1</v>
          </cell>
          <cell r="F68">
            <v>0.1</v>
          </cell>
          <cell r="G68">
            <v>0.1</v>
          </cell>
          <cell r="H68">
            <v>0.1</v>
          </cell>
        </row>
        <row r="69">
          <cell r="C69" t="str">
            <v>3-months rate (Tibor)</v>
          </cell>
          <cell r="D69">
            <v>0.70199999999999996</v>
          </cell>
          <cell r="E69">
            <v>0.6</v>
          </cell>
          <cell r="F69">
            <v>0.55000000000000004</v>
          </cell>
          <cell r="G69">
            <v>0.5</v>
          </cell>
          <cell r="H69">
            <v>0.5</v>
          </cell>
        </row>
        <row r="70">
          <cell r="B70" t="str">
            <v>Exchange rates</v>
          </cell>
          <cell r="C70" t="str">
            <v>10-year bond yield</v>
          </cell>
          <cell r="D70">
            <v>1.2749999999999999</v>
          </cell>
          <cell r="E70">
            <v>1.2</v>
          </cell>
          <cell r="F70">
            <v>1.25</v>
          </cell>
          <cell r="G70">
            <v>1.35</v>
          </cell>
          <cell r="H70">
            <v>1.35</v>
          </cell>
        </row>
        <row r="71">
          <cell r="C71" t="str">
            <v>USD per EUR</v>
          </cell>
          <cell r="D71">
            <v>1.3006</v>
          </cell>
          <cell r="E71">
            <v>1.27</v>
          </cell>
          <cell r="F71">
            <v>1.3</v>
          </cell>
          <cell r="G71">
            <v>1.4</v>
          </cell>
          <cell r="H71">
            <v>1.4</v>
          </cell>
        </row>
        <row r="72">
          <cell r="B72" t="str">
            <v>Exchange rates</v>
          </cell>
          <cell r="C72" t="str">
            <v>JPY per USD</v>
          </cell>
          <cell r="D72">
            <v>77.910195294479465</v>
          </cell>
          <cell r="E72">
            <v>78.740157480314963</v>
          </cell>
          <cell r="F72">
            <v>84.615384615384613</v>
          </cell>
          <cell r="G72">
            <v>85.714285714285722</v>
          </cell>
          <cell r="H72">
            <v>85.714285714285722</v>
          </cell>
        </row>
        <row r="73">
          <cell r="C73" t="str">
            <v>USD per EUR</v>
          </cell>
          <cell r="D73">
            <v>1.2637999999999998</v>
          </cell>
          <cell r="E73">
            <v>1.3</v>
          </cell>
          <cell r="F73">
            <v>1.25</v>
          </cell>
          <cell r="G73">
            <v>1.2</v>
          </cell>
          <cell r="H73">
            <v>1.23</v>
          </cell>
        </row>
        <row r="74">
          <cell r="C74" t="str">
            <v>JPY per USD</v>
          </cell>
          <cell r="D74">
            <v>97.697420477923743</v>
          </cell>
          <cell r="E74">
            <v>96.153846153846146</v>
          </cell>
          <cell r="F74">
            <v>108</v>
          </cell>
          <cell r="G74">
            <v>116.66666666666667</v>
          </cell>
          <cell r="H74">
            <v>112.5</v>
          </cell>
        </row>
        <row r="75">
          <cell r="C75" t="str">
            <v>JPY per EUR</v>
          </cell>
          <cell r="D75">
            <v>123.47</v>
          </cell>
          <cell r="E75">
            <v>125</v>
          </cell>
          <cell r="F75">
            <v>135</v>
          </cell>
          <cell r="G75">
            <v>140</v>
          </cell>
          <cell r="H75">
            <v>138.375</v>
          </cell>
        </row>
        <row r="76">
          <cell r="B76" t="str">
            <v>Consensus forecasts</v>
          </cell>
        </row>
        <row r="77">
          <cell r="B77" t="str">
            <v>Consensus forecasts</v>
          </cell>
        </row>
        <row r="79">
          <cell r="C79" t="str">
            <v>Date of survey: March 9, 09</v>
          </cell>
          <cell r="F79" t="str">
            <v>actual</v>
          </cell>
          <cell r="G79" t="str">
            <v>+ 3 months</v>
          </cell>
          <cell r="H79" t="str">
            <v>+ 12 months</v>
          </cell>
        </row>
        <row r="80">
          <cell r="C80" t="str">
            <v>USD 3-months rate (Treasury Bill)</v>
          </cell>
          <cell r="F80">
            <v>0.2</v>
          </cell>
          <cell r="G80">
            <v>0.3</v>
          </cell>
          <cell r="H80">
            <v>0.5</v>
          </cell>
        </row>
        <row r="81">
          <cell r="C81" t="str">
            <v>USD 10-year yield</v>
          </cell>
          <cell r="F81">
            <v>2.9</v>
          </cell>
          <cell r="G81">
            <v>2.9</v>
          </cell>
          <cell r="H81">
            <v>3.4</v>
          </cell>
        </row>
        <row r="82">
          <cell r="C82" t="str">
            <v>Euro 3-months rate (Euribor)</v>
          </cell>
          <cell r="F82">
            <v>1.7</v>
          </cell>
          <cell r="G82">
            <v>1.4</v>
          </cell>
          <cell r="H82">
            <v>1.5</v>
          </cell>
        </row>
        <row r="83">
          <cell r="C83" t="str">
            <v>Euro 10-year yield</v>
          </cell>
          <cell r="F83">
            <v>2.9</v>
          </cell>
          <cell r="G83">
            <v>2.8</v>
          </cell>
          <cell r="H83">
            <v>3.3</v>
          </cell>
        </row>
        <row r="84">
          <cell r="C84" t="str">
            <v>Yen 3-months rate (Cert of Deposit)</v>
          </cell>
          <cell r="F84">
            <v>0.8</v>
          </cell>
          <cell r="G84">
            <v>0.6</v>
          </cell>
          <cell r="H84">
            <v>0.5</v>
          </cell>
        </row>
        <row r="85">
          <cell r="C85" t="str">
            <v>Yen 10-year yield</v>
          </cell>
          <cell r="F85">
            <v>1.3</v>
          </cell>
          <cell r="G85">
            <v>1.2</v>
          </cell>
          <cell r="H85">
            <v>1.3</v>
          </cell>
        </row>
        <row r="86">
          <cell r="C86" t="str">
            <v>USD per EUR</v>
          </cell>
          <cell r="F86">
            <v>1.264</v>
          </cell>
          <cell r="G86">
            <v>1.268</v>
          </cell>
          <cell r="H86">
            <v>1.298</v>
          </cell>
        </row>
        <row r="87">
          <cell r="C87" t="str">
            <v>JPY per USD</v>
          </cell>
          <cell r="F87">
            <v>98.87</v>
          </cell>
          <cell r="G87">
            <v>96.01</v>
          </cell>
          <cell r="H87">
            <v>99.57</v>
          </cell>
        </row>
      </sheetData>
      <sheetData sheetId="12" refreshError="1">
        <row r="6">
          <cell r="B6" t="str">
            <v>Region</v>
          </cell>
          <cell r="D6" t="str">
            <v>Gewicht</v>
          </cell>
          <cell r="G6">
            <v>2006</v>
          </cell>
          <cell r="H6">
            <v>2007</v>
          </cell>
          <cell r="I6">
            <v>2008</v>
          </cell>
          <cell r="J6">
            <v>2009</v>
          </cell>
          <cell r="K6">
            <v>2010</v>
          </cell>
        </row>
        <row r="8">
          <cell r="B8" t="str">
            <v>USA</v>
          </cell>
          <cell r="D8">
            <v>21.44</v>
          </cell>
          <cell r="G8">
            <v>2.7787888438964501</v>
          </cell>
          <cell r="H8">
            <v>2.027689549463787</v>
          </cell>
          <cell r="I8">
            <v>1.1113859023421071</v>
          </cell>
          <cell r="J8">
            <v>-2.1460452330808977</v>
          </cell>
          <cell r="K8">
            <v>1.4024600465342303</v>
          </cell>
        </row>
        <row r="9">
          <cell r="B9" t="str">
            <v>EWU</v>
          </cell>
          <cell r="D9">
            <v>16.16</v>
          </cell>
          <cell r="G9">
            <v>2.8717860016362664</v>
          </cell>
          <cell r="H9">
            <v>2.6</v>
          </cell>
          <cell r="I9">
            <v>0.7</v>
          </cell>
          <cell r="J9">
            <v>-3.1</v>
          </cell>
          <cell r="K9">
            <v>1</v>
          </cell>
        </row>
        <row r="10">
          <cell r="B10" t="str">
            <v>Japan</v>
          </cell>
          <cell r="D10">
            <v>6.63</v>
          </cell>
          <cell r="G10">
            <v>2.0525481649963808</v>
          </cell>
          <cell r="H10">
            <v>2.3577945693686075</v>
          </cell>
          <cell r="I10">
            <v>-0.74361233919537995</v>
          </cell>
          <cell r="J10">
            <v>-5.2</v>
          </cell>
          <cell r="K10">
            <v>0.8</v>
          </cell>
        </row>
        <row r="11">
          <cell r="B11" t="str">
            <v>Asien</v>
          </cell>
          <cell r="D11">
            <v>22.27</v>
          </cell>
          <cell r="E11">
            <v>100</v>
          </cell>
          <cell r="G11">
            <v>9.3459999999999983</v>
          </cell>
          <cell r="H11">
            <v>9.9838999999999984</v>
          </cell>
          <cell r="I11">
            <v>6.6749000000000001</v>
          </cell>
          <cell r="J11">
            <v>2.8351999999999991</v>
          </cell>
          <cell r="K11">
            <v>5.5567000000000011</v>
          </cell>
        </row>
        <row r="12">
          <cell r="C12" t="str">
            <v>China</v>
          </cell>
          <cell r="E12">
            <v>48.8</v>
          </cell>
          <cell r="G12">
            <v>11.6</v>
          </cell>
          <cell r="H12">
            <v>13</v>
          </cell>
          <cell r="I12">
            <v>9</v>
          </cell>
          <cell r="J12">
            <v>6</v>
          </cell>
          <cell r="K12">
            <v>8</v>
          </cell>
        </row>
        <row r="13">
          <cell r="C13" t="str">
            <v>Indien</v>
          </cell>
          <cell r="E13">
            <v>20.7</v>
          </cell>
          <cell r="G13">
            <v>9.6999999999999993</v>
          </cell>
          <cell r="H13">
            <v>9</v>
          </cell>
          <cell r="I13">
            <v>6</v>
          </cell>
          <cell r="J13">
            <v>5</v>
          </cell>
          <cell r="K13">
            <v>6.4</v>
          </cell>
        </row>
        <row r="14">
          <cell r="C14" t="str">
            <v>Indonesien</v>
          </cell>
          <cell r="E14">
            <v>5.9</v>
          </cell>
          <cell r="G14">
            <v>5.5</v>
          </cell>
          <cell r="H14">
            <v>6.3</v>
          </cell>
          <cell r="I14">
            <v>6.1</v>
          </cell>
          <cell r="J14">
            <v>1.9</v>
          </cell>
          <cell r="K14">
            <v>2.2000000000000002</v>
          </cell>
        </row>
        <row r="15">
          <cell r="C15" t="str">
            <v>Korea</v>
          </cell>
          <cell r="E15">
            <v>8.3000000000000007</v>
          </cell>
          <cell r="G15">
            <v>5.0999999999999996</v>
          </cell>
          <cell r="H15">
            <v>5</v>
          </cell>
          <cell r="I15">
            <v>2.6</v>
          </cell>
          <cell r="J15">
            <v>-5.9</v>
          </cell>
          <cell r="K15">
            <v>0.3</v>
          </cell>
        </row>
        <row r="16">
          <cell r="C16" t="str">
            <v>Malaysia</v>
          </cell>
          <cell r="E16">
            <v>2.4</v>
          </cell>
          <cell r="G16">
            <v>5.8</v>
          </cell>
          <cell r="H16">
            <v>6.3</v>
          </cell>
          <cell r="I16">
            <v>5.0999999999999996</v>
          </cell>
          <cell r="J16">
            <v>-1.8</v>
          </cell>
          <cell r="K16">
            <v>1.9</v>
          </cell>
        </row>
        <row r="17">
          <cell r="C17" t="str">
            <v>Philippinen</v>
          </cell>
          <cell r="E17">
            <v>2.1</v>
          </cell>
          <cell r="G17">
            <v>5.4</v>
          </cell>
          <cell r="H17">
            <v>7.2</v>
          </cell>
          <cell r="I17">
            <v>4.5999999999999996</v>
          </cell>
          <cell r="J17">
            <v>-0.6</v>
          </cell>
          <cell r="K17">
            <v>1.6</v>
          </cell>
        </row>
        <row r="18">
          <cell r="C18" t="str">
            <v>Thailand</v>
          </cell>
          <cell r="E18">
            <v>3.6</v>
          </cell>
          <cell r="G18">
            <v>5.0999999999999996</v>
          </cell>
          <cell r="H18">
            <v>4.9000000000000004</v>
          </cell>
          <cell r="I18">
            <v>2.6</v>
          </cell>
          <cell r="J18">
            <v>-4.4000000000000004</v>
          </cell>
          <cell r="K18">
            <v>1.8</v>
          </cell>
        </row>
        <row r="19">
          <cell r="C19" t="str">
            <v>Hongkong</v>
          </cell>
          <cell r="E19">
            <v>2</v>
          </cell>
          <cell r="G19">
            <v>7</v>
          </cell>
          <cell r="H19">
            <v>6.4</v>
          </cell>
          <cell r="I19">
            <v>2.5</v>
          </cell>
          <cell r="J19">
            <v>-5.9</v>
          </cell>
          <cell r="K19">
            <v>-0.2</v>
          </cell>
        </row>
        <row r="20">
          <cell r="C20" t="str">
            <v xml:space="preserve">Singapur  </v>
          </cell>
          <cell r="E20">
            <v>1.5</v>
          </cell>
          <cell r="G20">
            <v>8.1999999999999993</v>
          </cell>
          <cell r="H20">
            <v>7.7</v>
          </cell>
          <cell r="I20">
            <v>1.2</v>
          </cell>
          <cell r="J20">
            <v>-7.5</v>
          </cell>
          <cell r="K20">
            <v>1.9</v>
          </cell>
        </row>
        <row r="21">
          <cell r="C21" t="str">
            <v>Taiwan</v>
          </cell>
          <cell r="E21">
            <v>4.7</v>
          </cell>
          <cell r="G21">
            <v>4.9000000000000004</v>
          </cell>
          <cell r="H21">
            <v>5.7</v>
          </cell>
          <cell r="I21">
            <v>1.8</v>
          </cell>
          <cell r="J21">
            <v>-6.5</v>
          </cell>
          <cell r="K21">
            <v>0.1</v>
          </cell>
        </row>
        <row r="22">
          <cell r="B22" t="str">
            <v xml:space="preserve">   </v>
          </cell>
          <cell r="C22" t="str">
            <v>nachr: Asien ohne China</v>
          </cell>
          <cell r="G22">
            <v>7.1976562499999996</v>
          </cell>
          <cell r="H22">
            <v>7.1091796875000002</v>
          </cell>
          <cell r="I22">
            <v>4.4587890625000011</v>
          </cell>
          <cell r="J22">
            <v>-0.1812499999999998</v>
          </cell>
          <cell r="K22">
            <v>3.2279296874999996</v>
          </cell>
        </row>
        <row r="23">
          <cell r="B23" t="str">
            <v>Lateinamerika</v>
          </cell>
          <cell r="D23">
            <v>7.08</v>
          </cell>
          <cell r="E23">
            <v>100</v>
          </cell>
          <cell r="G23">
            <v>5.3801999999999994</v>
          </cell>
          <cell r="H23">
            <v>5.5967999999999991</v>
          </cell>
          <cell r="I23">
            <v>4.0465</v>
          </cell>
          <cell r="J23">
            <v>-1.0384</v>
          </cell>
          <cell r="K23">
            <v>1.7516999999999998</v>
          </cell>
        </row>
        <row r="24">
          <cell r="C24" t="str">
            <v>Argentinien</v>
          </cell>
          <cell r="E24">
            <v>11.4</v>
          </cell>
          <cell r="G24">
            <v>8.5</v>
          </cell>
          <cell r="H24">
            <v>8.6999999999999993</v>
          </cell>
          <cell r="I24">
            <v>7</v>
          </cell>
          <cell r="J24">
            <v>-2.8</v>
          </cell>
          <cell r="K24">
            <v>1.5</v>
          </cell>
        </row>
        <row r="25">
          <cell r="C25" t="str">
            <v>Brasilien</v>
          </cell>
          <cell r="E25">
            <v>39.9</v>
          </cell>
          <cell r="G25">
            <v>3.9</v>
          </cell>
          <cell r="H25">
            <v>5.7</v>
          </cell>
          <cell r="I25">
            <v>5.3</v>
          </cell>
          <cell r="J25">
            <v>-0.4</v>
          </cell>
          <cell r="K25">
            <v>3.2</v>
          </cell>
        </row>
        <row r="26">
          <cell r="C26" t="str">
            <v>Chile</v>
          </cell>
          <cell r="E26">
            <v>5.0999999999999996</v>
          </cell>
          <cell r="G26">
            <v>4.3</v>
          </cell>
          <cell r="H26">
            <v>5.0999999999999996</v>
          </cell>
          <cell r="I26">
            <v>3.4</v>
          </cell>
          <cell r="J26">
            <v>0.4</v>
          </cell>
          <cell r="K26">
            <v>2.2999999999999998</v>
          </cell>
        </row>
        <row r="27">
          <cell r="C27" t="str">
            <v>Kolumbien</v>
          </cell>
          <cell r="E27">
            <v>7</v>
          </cell>
          <cell r="G27">
            <v>6.9</v>
          </cell>
          <cell r="H27">
            <v>7.5</v>
          </cell>
          <cell r="I27">
            <v>2.8</v>
          </cell>
          <cell r="J27">
            <v>-1</v>
          </cell>
          <cell r="K27">
            <v>1.5</v>
          </cell>
        </row>
        <row r="28">
          <cell r="C28" t="str">
            <v>Mexiko</v>
          </cell>
          <cell r="E28">
            <v>29.4</v>
          </cell>
          <cell r="G28">
            <v>4.8</v>
          </cell>
          <cell r="H28">
            <v>3.2</v>
          </cell>
          <cell r="I28">
            <v>1.4</v>
          </cell>
          <cell r="J28">
            <v>-1</v>
          </cell>
          <cell r="K28">
            <v>1.6</v>
          </cell>
        </row>
        <row r="29">
          <cell r="C29" t="str">
            <v>Venezuela</v>
          </cell>
          <cell r="E29">
            <v>7.2</v>
          </cell>
          <cell r="G29">
            <v>10.3</v>
          </cell>
          <cell r="H29">
            <v>8.4</v>
          </cell>
          <cell r="I29">
            <v>4.9000000000000004</v>
          </cell>
          <cell r="J29">
            <v>-3</v>
          </cell>
          <cell r="K29">
            <v>-5.4</v>
          </cell>
        </row>
        <row r="30">
          <cell r="B30" t="str">
            <v>Mittel- und Osteuropa</v>
          </cell>
          <cell r="D30">
            <v>2.0299999999999998</v>
          </cell>
          <cell r="E30">
            <v>99.967451333808057</v>
          </cell>
          <cell r="G30">
            <v>6.1256145313622916</v>
          </cell>
          <cell r="H30">
            <v>5.671051788031332</v>
          </cell>
          <cell r="I30">
            <v>4.3864909913480492</v>
          </cell>
          <cell r="J30">
            <v>-0.55573961067046451</v>
          </cell>
          <cell r="K30">
            <v>2.6193513806775854</v>
          </cell>
        </row>
        <row r="31">
          <cell r="C31" t="str">
            <v>Polen</v>
          </cell>
          <cell r="E31">
            <v>47.5</v>
          </cell>
          <cell r="G31">
            <v>6.1</v>
          </cell>
          <cell r="H31">
            <v>6.6</v>
          </cell>
          <cell r="I31">
            <v>4.8</v>
          </cell>
          <cell r="J31">
            <v>1.2</v>
          </cell>
          <cell r="K31">
            <v>3</v>
          </cell>
        </row>
        <row r="32">
          <cell r="C32" t="str">
            <v>Rumänien</v>
          </cell>
          <cell r="E32">
            <v>18.8</v>
          </cell>
          <cell r="G32">
            <v>7.9</v>
          </cell>
          <cell r="H32">
            <v>6</v>
          </cell>
          <cell r="I32">
            <v>7.7</v>
          </cell>
          <cell r="J32">
            <v>-1.8</v>
          </cell>
          <cell r="K32">
            <v>3.1</v>
          </cell>
        </row>
        <row r="33">
          <cell r="C33" t="str">
            <v>Tschechien</v>
          </cell>
          <cell r="E33">
            <v>18.867451333808059</v>
          </cell>
          <cell r="G33">
            <v>6.1</v>
          </cell>
          <cell r="H33">
            <v>6.6</v>
          </cell>
          <cell r="I33">
            <v>3.1</v>
          </cell>
          <cell r="J33">
            <v>-0.8</v>
          </cell>
          <cell r="K33">
            <v>2.2999999999999998</v>
          </cell>
        </row>
        <row r="34">
          <cell r="C34" t="str">
            <v>Ungarn</v>
          </cell>
          <cell r="E34">
            <v>14.8</v>
          </cell>
          <cell r="G34">
            <v>4</v>
          </cell>
          <cell r="H34">
            <v>1.1000000000000001</v>
          </cell>
          <cell r="I34">
            <v>0.5</v>
          </cell>
          <cell r="J34">
            <v>-4.3</v>
          </cell>
          <cell r="K34">
            <v>1.2</v>
          </cell>
        </row>
        <row r="35">
          <cell r="B35" t="str">
            <v>Sonstige Industrieländer</v>
          </cell>
          <cell r="D35">
            <v>8.6</v>
          </cell>
          <cell r="E35">
            <v>100.01043845619374</v>
          </cell>
          <cell r="G35">
            <v>3.0855538310534349</v>
          </cell>
          <cell r="H35">
            <v>3.1244918399632042</v>
          </cell>
          <cell r="I35">
            <v>0.90348018968777244</v>
          </cell>
          <cell r="J35">
            <v>-1.8549964620901378</v>
          </cell>
          <cell r="K35">
            <v>0.93893887636306761</v>
          </cell>
        </row>
        <row r="36">
          <cell r="C36" t="str">
            <v>Großbritannien</v>
          </cell>
          <cell r="E36">
            <v>38.5</v>
          </cell>
          <cell r="G36">
            <v>2.8</v>
          </cell>
          <cell r="H36">
            <v>3</v>
          </cell>
          <cell r="I36">
            <v>0.7</v>
          </cell>
          <cell r="J36">
            <v>-3</v>
          </cell>
          <cell r="K36">
            <v>0</v>
          </cell>
        </row>
        <row r="37">
          <cell r="C37" t="str">
            <v>Schweden</v>
          </cell>
          <cell r="E37">
            <v>6</v>
          </cell>
          <cell r="G37">
            <v>4.4000000000000004</v>
          </cell>
          <cell r="H37">
            <v>2.9</v>
          </cell>
          <cell r="I37">
            <v>-0.5</v>
          </cell>
          <cell r="J37">
            <v>-3.5</v>
          </cell>
          <cell r="K37">
            <v>1</v>
          </cell>
        </row>
        <row r="38">
          <cell r="C38" t="str">
            <v>Norwegen</v>
          </cell>
          <cell r="E38">
            <v>4.5</v>
          </cell>
          <cell r="G38">
            <v>2.5</v>
          </cell>
          <cell r="H38">
            <v>3.2</v>
          </cell>
          <cell r="I38">
            <v>2</v>
          </cell>
          <cell r="J38">
            <v>0</v>
          </cell>
          <cell r="K38">
            <v>1.2</v>
          </cell>
        </row>
        <row r="39">
          <cell r="C39" t="str">
            <v>Dänemark</v>
          </cell>
          <cell r="E39">
            <v>3.7440391593205584</v>
          </cell>
          <cell r="G39">
            <v>3.3</v>
          </cell>
          <cell r="H39">
            <v>1.6</v>
          </cell>
          <cell r="I39">
            <v>-1.3</v>
          </cell>
          <cell r="J39">
            <v>-3.5</v>
          </cell>
          <cell r="K39">
            <v>0</v>
          </cell>
        </row>
        <row r="40">
          <cell r="C40" t="str">
            <v xml:space="preserve">Schweiz </v>
          </cell>
          <cell r="E40">
            <v>5.3663992968731895</v>
          </cell>
          <cell r="G40">
            <v>3.3799882051283037</v>
          </cell>
          <cell r="H40">
            <v>3.3259622327499683</v>
          </cell>
          <cell r="I40">
            <v>1.6322572929694967</v>
          </cell>
          <cell r="J40">
            <v>-2.3754782244474915</v>
          </cell>
          <cell r="K40">
            <v>0.81034665397337058</v>
          </cell>
        </row>
        <row r="41">
          <cell r="C41" t="str">
            <v>Kanada</v>
          </cell>
          <cell r="E41">
            <v>22.8</v>
          </cell>
          <cell r="G41">
            <v>3.1103513861636429</v>
          </cell>
          <cell r="H41">
            <v>2.7130606418632226</v>
          </cell>
          <cell r="I41">
            <v>0.57825719113724006</v>
          </cell>
          <cell r="J41">
            <v>-1.3</v>
          </cell>
          <cell r="K41">
            <v>1.657722228134773</v>
          </cell>
        </row>
        <row r="42">
          <cell r="C42" t="str">
            <v>Australien</v>
          </cell>
          <cell r="E42">
            <v>13.8</v>
          </cell>
          <cell r="G42">
            <v>2.8388973128339074</v>
          </cell>
          <cell r="H42">
            <v>4.0212679701874094</v>
          </cell>
          <cell r="I42">
            <v>2.0608801882691523</v>
          </cell>
          <cell r="J42">
            <v>0.41660132780592107</v>
          </cell>
          <cell r="K42">
            <v>2.1</v>
          </cell>
        </row>
        <row r="43">
          <cell r="C43" t="str">
            <v>Neuseeland</v>
          </cell>
          <cell r="E43">
            <v>2</v>
          </cell>
          <cell r="G43">
            <v>2.6794465152532325</v>
          </cell>
          <cell r="H43">
            <v>3.0694996655417981</v>
          </cell>
          <cell r="I43">
            <v>-0.82424253472852627</v>
          </cell>
          <cell r="J43">
            <v>-0.28842140085045287</v>
          </cell>
          <cell r="K43">
            <v>1.394588560363843</v>
          </cell>
        </row>
        <row r="44">
          <cell r="C44" t="str">
            <v>Israel</v>
          </cell>
          <cell r="E44">
            <v>3.3</v>
          </cell>
          <cell r="G44">
            <v>5.2</v>
          </cell>
          <cell r="H44">
            <v>5.4</v>
          </cell>
          <cell r="I44">
            <v>4.0999999999999996</v>
          </cell>
          <cell r="J44">
            <v>0.4</v>
          </cell>
          <cell r="K44">
            <v>2.6</v>
          </cell>
        </row>
        <row r="45">
          <cell r="B45" t="str">
            <v>Übrige Länder</v>
          </cell>
          <cell r="D45">
            <v>15.805185309158531</v>
          </cell>
          <cell r="E45">
            <v>100</v>
          </cell>
          <cell r="G45">
            <v>6.4262518918918916</v>
          </cell>
          <cell r="H45">
            <v>6.8659794594594601</v>
          </cell>
          <cell r="I45">
            <v>5.24556108108108</v>
          </cell>
          <cell r="J45">
            <v>1.4094421621621622</v>
          </cell>
          <cell r="K45">
            <v>3.9723664864864863</v>
          </cell>
        </row>
        <row r="46">
          <cell r="C46" t="str">
            <v>Russland</v>
          </cell>
          <cell r="E46">
            <v>20.2</v>
          </cell>
          <cell r="G46">
            <v>6.7</v>
          </cell>
          <cell r="H46">
            <v>8.1</v>
          </cell>
          <cell r="I46">
            <v>5.6</v>
          </cell>
          <cell r="J46">
            <v>-3.1</v>
          </cell>
          <cell r="K46">
            <v>2.4</v>
          </cell>
        </row>
        <row r="47">
          <cell r="C47" t="str">
            <v>Südafrika</v>
          </cell>
          <cell r="E47">
            <v>4.5</v>
          </cell>
          <cell r="G47">
            <v>5</v>
          </cell>
          <cell r="H47">
            <v>5.0999999999999996</v>
          </cell>
          <cell r="I47">
            <v>3.1</v>
          </cell>
          <cell r="J47">
            <v>0.7</v>
          </cell>
          <cell r="K47">
            <v>3.2</v>
          </cell>
        </row>
        <row r="48">
          <cell r="C48" t="str">
            <v>Türkei</v>
          </cell>
          <cell r="E48">
            <v>6.5</v>
          </cell>
          <cell r="G48">
            <v>6.2</v>
          </cell>
          <cell r="H48">
            <v>4.5</v>
          </cell>
          <cell r="I48">
            <v>1.3</v>
          </cell>
          <cell r="J48">
            <v>-2.5</v>
          </cell>
          <cell r="K48">
            <v>1.4</v>
          </cell>
        </row>
        <row r="49">
          <cell r="C49" t="str">
            <v xml:space="preserve">Rest </v>
          </cell>
          <cell r="E49">
            <v>68.8</v>
          </cell>
          <cell r="G49">
            <v>6.4605405405405403</v>
          </cell>
          <cell r="H49">
            <v>6.8427027027027032</v>
          </cell>
          <cell r="I49">
            <v>5.6545945945945943</v>
          </cell>
          <cell r="J49">
            <v>3.1491891891891894</v>
          </cell>
          <cell r="K49">
            <v>4.7275675675675677</v>
          </cell>
        </row>
        <row r="50">
          <cell r="B50" t="str">
            <v>Welt</v>
          </cell>
          <cell r="D50">
            <v>100.01518530915853</v>
          </cell>
          <cell r="G50">
            <v>5.0635978737391483</v>
          </cell>
          <cell r="H50">
            <v>5.0998958157443743</v>
          </cell>
          <cell r="I50">
            <v>3.0709077821809725</v>
          </cell>
          <cell r="J50">
            <v>-0.6959980422537666</v>
          </cell>
          <cell r="K50">
            <v>2.6385863447200171</v>
          </cell>
        </row>
        <row r="59">
          <cell r="B59" t="str">
            <v>Region</v>
          </cell>
          <cell r="D59" t="str">
            <v>Weights</v>
          </cell>
          <cell r="G59">
            <v>2006</v>
          </cell>
          <cell r="H59">
            <v>2007</v>
          </cell>
          <cell r="I59">
            <v>2008</v>
          </cell>
          <cell r="J59">
            <v>2009</v>
          </cell>
          <cell r="K59">
            <v>2010</v>
          </cell>
        </row>
        <row r="61">
          <cell r="B61" t="str">
            <v>USA</v>
          </cell>
          <cell r="D61">
            <v>21.44</v>
          </cell>
          <cell r="G61">
            <v>2.7787888438964501</v>
          </cell>
          <cell r="H61">
            <v>2.027689549463787</v>
          </cell>
          <cell r="I61">
            <v>1.1113859023421071</v>
          </cell>
          <cell r="J61">
            <v>-2.1460452330808977</v>
          </cell>
          <cell r="K61">
            <v>1.4024600465342303</v>
          </cell>
        </row>
        <row r="62">
          <cell r="B62" t="str">
            <v>EMU</v>
          </cell>
          <cell r="D62">
            <v>16.16</v>
          </cell>
          <cell r="G62">
            <v>2.8717860016362664</v>
          </cell>
          <cell r="H62">
            <v>2.6</v>
          </cell>
          <cell r="I62">
            <v>0.7</v>
          </cell>
          <cell r="J62">
            <v>-3.1</v>
          </cell>
          <cell r="K62">
            <v>1</v>
          </cell>
        </row>
        <row r="63">
          <cell r="B63" t="str">
            <v>Japan</v>
          </cell>
          <cell r="D63">
            <v>6.63</v>
          </cell>
          <cell r="G63">
            <v>2.0525481649963808</v>
          </cell>
          <cell r="H63">
            <v>2.3577945693686075</v>
          </cell>
          <cell r="I63">
            <v>-0.74361233919537995</v>
          </cell>
          <cell r="J63">
            <v>-5.2</v>
          </cell>
          <cell r="K63">
            <v>0.8</v>
          </cell>
        </row>
        <row r="64">
          <cell r="B64" t="str">
            <v>Asia</v>
          </cell>
          <cell r="D64">
            <v>22.27</v>
          </cell>
          <cell r="E64">
            <v>100</v>
          </cell>
          <cell r="G64">
            <v>9.3459999999999983</v>
          </cell>
          <cell r="H64">
            <v>9.9838999999999984</v>
          </cell>
          <cell r="I64">
            <v>6.6749000000000001</v>
          </cell>
          <cell r="J64">
            <v>2.8351999999999991</v>
          </cell>
          <cell r="K64">
            <v>5.5567000000000011</v>
          </cell>
        </row>
        <row r="65">
          <cell r="B65" t="str">
            <v>Japan</v>
          </cell>
          <cell r="C65" t="str">
            <v>China</v>
          </cell>
          <cell r="D65">
            <v>5.8695079498762004</v>
          </cell>
          <cell r="E65">
            <v>48.8</v>
          </cell>
          <cell r="G65">
            <v>11.6</v>
          </cell>
          <cell r="H65">
            <v>13</v>
          </cell>
          <cell r="I65">
            <v>9</v>
          </cell>
          <cell r="J65">
            <v>6</v>
          </cell>
          <cell r="K65">
            <v>8</v>
          </cell>
        </row>
        <row r="66">
          <cell r="B66" t="str">
            <v>Asia</v>
          </cell>
          <cell r="C66" t="str">
            <v>India</v>
          </cell>
          <cell r="D66">
            <v>25.248647170421822</v>
          </cell>
          <cell r="E66">
            <v>20.7</v>
          </cell>
          <cell r="G66">
            <v>9.6999999999999993</v>
          </cell>
          <cell r="H66">
            <v>9</v>
          </cell>
          <cell r="I66">
            <v>6</v>
          </cell>
          <cell r="J66">
            <v>5</v>
          </cell>
          <cell r="K66">
            <v>6.4</v>
          </cell>
        </row>
        <row r="67">
          <cell r="C67" t="str">
            <v>Indonesia</v>
          </cell>
          <cell r="E67">
            <v>5.9</v>
          </cell>
          <cell r="G67">
            <v>5.5</v>
          </cell>
          <cell r="H67">
            <v>6.3</v>
          </cell>
          <cell r="I67">
            <v>6.1</v>
          </cell>
          <cell r="J67">
            <v>1.9</v>
          </cell>
          <cell r="K67">
            <v>2.2000000000000002</v>
          </cell>
        </row>
        <row r="68">
          <cell r="C68" t="str">
            <v>Korea</v>
          </cell>
          <cell r="E68">
            <v>8.3000000000000007</v>
          </cell>
          <cell r="G68">
            <v>5.0999999999999996</v>
          </cell>
          <cell r="H68">
            <v>5</v>
          </cell>
          <cell r="I68">
            <v>2.6</v>
          </cell>
          <cell r="J68">
            <v>-5.9</v>
          </cell>
          <cell r="K68">
            <v>0.3</v>
          </cell>
        </row>
        <row r="69">
          <cell r="C69" t="str">
            <v>Malaysia</v>
          </cell>
          <cell r="E69">
            <v>2.4</v>
          </cell>
          <cell r="G69">
            <v>5.8</v>
          </cell>
          <cell r="H69">
            <v>6.3</v>
          </cell>
          <cell r="I69">
            <v>5.0999999999999996</v>
          </cell>
          <cell r="J69">
            <v>-1.8</v>
          </cell>
          <cell r="K69">
            <v>1.9</v>
          </cell>
        </row>
        <row r="70">
          <cell r="C70" t="str">
            <v>Philippines</v>
          </cell>
          <cell r="E70">
            <v>2.1</v>
          </cell>
          <cell r="G70">
            <v>5.4</v>
          </cell>
          <cell r="H70">
            <v>7.2</v>
          </cell>
          <cell r="I70">
            <v>4.5999999999999996</v>
          </cell>
          <cell r="J70">
            <v>-0.6</v>
          </cell>
          <cell r="K70">
            <v>1.6</v>
          </cell>
        </row>
        <row r="71">
          <cell r="C71" t="str">
            <v>Thailand</v>
          </cell>
          <cell r="E71">
            <v>3.6</v>
          </cell>
          <cell r="G71">
            <v>5.0999999999999996</v>
          </cell>
          <cell r="H71">
            <v>4.9000000000000004</v>
          </cell>
          <cell r="I71">
            <v>2.6</v>
          </cell>
          <cell r="J71">
            <v>-4.4000000000000004</v>
          </cell>
          <cell r="K71">
            <v>1.8</v>
          </cell>
        </row>
        <row r="72">
          <cell r="C72" t="str">
            <v>Hongkong</v>
          </cell>
          <cell r="E72">
            <v>2</v>
          </cell>
          <cell r="G72">
            <v>7</v>
          </cell>
          <cell r="H72">
            <v>6.4</v>
          </cell>
          <cell r="I72">
            <v>2.5</v>
          </cell>
          <cell r="J72">
            <v>-5.9</v>
          </cell>
          <cell r="K72">
            <v>-0.2</v>
          </cell>
        </row>
        <row r="73">
          <cell r="C73" t="str">
            <v xml:space="preserve">Singapur  </v>
          </cell>
          <cell r="E73">
            <v>1.5</v>
          </cell>
          <cell r="G73">
            <v>8.1999999999999993</v>
          </cell>
          <cell r="H73">
            <v>7.7</v>
          </cell>
          <cell r="I73">
            <v>1.2</v>
          </cell>
          <cell r="J73">
            <v>-7.5</v>
          </cell>
          <cell r="K73">
            <v>1.9</v>
          </cell>
        </row>
        <row r="74">
          <cell r="C74" t="str">
            <v>Taiwan</v>
          </cell>
          <cell r="E74">
            <v>4.7</v>
          </cell>
          <cell r="G74">
            <v>4.9000000000000004</v>
          </cell>
          <cell r="H74">
            <v>5.7</v>
          </cell>
          <cell r="I74">
            <v>1.8</v>
          </cell>
          <cell r="J74">
            <v>-6.5</v>
          </cell>
          <cell r="K74">
            <v>0.1</v>
          </cell>
        </row>
        <row r="75">
          <cell r="B75" t="str">
            <v xml:space="preserve">   </v>
          </cell>
          <cell r="C75" t="str">
            <v>Singapur*</v>
          </cell>
          <cell r="E75">
            <v>0</v>
          </cell>
          <cell r="G75">
            <v>7.1976562499999996</v>
          </cell>
          <cell r="H75">
            <v>7.1091796875000002</v>
          </cell>
          <cell r="I75">
            <v>4.4587890625000011</v>
          </cell>
          <cell r="J75">
            <v>-0.1812499999999998</v>
          </cell>
          <cell r="K75">
            <v>3.2279296874999996</v>
          </cell>
        </row>
        <row r="76">
          <cell r="B76" t="str">
            <v>Latin America</v>
          </cell>
          <cell r="C76" t="str">
            <v>Taiwan*</v>
          </cell>
          <cell r="D76">
            <v>7.08</v>
          </cell>
          <cell r="E76">
            <v>100</v>
          </cell>
          <cell r="G76">
            <v>5.3801999999999994</v>
          </cell>
          <cell r="H76">
            <v>5.5967999999999991</v>
          </cell>
          <cell r="I76">
            <v>4.0465</v>
          </cell>
          <cell r="J76">
            <v>-1.0384</v>
          </cell>
          <cell r="K76">
            <v>1.7516999999999998</v>
          </cell>
        </row>
        <row r="77">
          <cell r="B77" t="str">
            <v xml:space="preserve">   </v>
          </cell>
          <cell r="C77" t="str">
            <v>Argentina</v>
          </cell>
          <cell r="E77">
            <v>11.4</v>
          </cell>
          <cell r="G77">
            <v>8.5</v>
          </cell>
          <cell r="H77">
            <v>8.6999999999999993</v>
          </cell>
          <cell r="I77">
            <v>7</v>
          </cell>
          <cell r="J77">
            <v>-2.8</v>
          </cell>
          <cell r="K77">
            <v>1.5</v>
          </cell>
        </row>
        <row r="78">
          <cell r="B78" t="str">
            <v>Latin America</v>
          </cell>
          <cell r="C78" t="str">
            <v>Brasil</v>
          </cell>
          <cell r="D78">
            <v>7.2972338428659773</v>
          </cell>
          <cell r="E78">
            <v>39.9</v>
          </cell>
          <cell r="G78">
            <v>3.9</v>
          </cell>
          <cell r="H78">
            <v>5.7</v>
          </cell>
          <cell r="I78">
            <v>5.3</v>
          </cell>
          <cell r="J78">
            <v>-0.4</v>
          </cell>
          <cell r="K78">
            <v>3.2</v>
          </cell>
        </row>
        <row r="79">
          <cell r="C79" t="str">
            <v>Chile</v>
          </cell>
          <cell r="E79">
            <v>5.0999999999999996</v>
          </cell>
          <cell r="G79">
            <v>4.3</v>
          </cell>
          <cell r="H79">
            <v>5.0999999999999996</v>
          </cell>
          <cell r="I79">
            <v>3.4</v>
          </cell>
          <cell r="J79">
            <v>0.4</v>
          </cell>
          <cell r="K79">
            <v>2.2999999999999998</v>
          </cell>
        </row>
        <row r="80">
          <cell r="C80" t="str">
            <v>Colombia</v>
          </cell>
          <cell r="E80">
            <v>7</v>
          </cell>
          <cell r="G80">
            <v>6.9</v>
          </cell>
          <cell r="H80">
            <v>7.5</v>
          </cell>
          <cell r="I80">
            <v>2.8</v>
          </cell>
          <cell r="J80">
            <v>-1</v>
          </cell>
          <cell r="K80">
            <v>1.5</v>
          </cell>
        </row>
        <row r="81">
          <cell r="C81" t="str">
            <v>Mexico</v>
          </cell>
          <cell r="E81">
            <v>29.4</v>
          </cell>
          <cell r="G81">
            <v>4.8</v>
          </cell>
          <cell r="H81">
            <v>3.2</v>
          </cell>
          <cell r="I81">
            <v>1.4</v>
          </cell>
          <cell r="J81">
            <v>-1</v>
          </cell>
          <cell r="K81">
            <v>1.6</v>
          </cell>
        </row>
        <row r="82">
          <cell r="C82" t="str">
            <v>Venezuela</v>
          </cell>
          <cell r="E82">
            <v>7.2</v>
          </cell>
          <cell r="G82">
            <v>10.3</v>
          </cell>
          <cell r="H82">
            <v>8.4</v>
          </cell>
          <cell r="I82">
            <v>4.9000000000000004</v>
          </cell>
          <cell r="J82">
            <v>-3</v>
          </cell>
          <cell r="K82">
            <v>-5.4</v>
          </cell>
        </row>
        <row r="83">
          <cell r="B83" t="str">
            <v>Central and Eastern Europe</v>
          </cell>
          <cell r="C83" t="str">
            <v>Mexico</v>
          </cell>
          <cell r="D83">
            <v>2.0299999999999998</v>
          </cell>
          <cell r="E83">
            <v>99.967451333808057</v>
          </cell>
          <cell r="G83">
            <v>6.1256145313622916</v>
          </cell>
          <cell r="H83">
            <v>5.671051788031332</v>
          </cell>
          <cell r="I83">
            <v>4.3864909913480492</v>
          </cell>
          <cell r="J83">
            <v>-0.55573961067046451</v>
          </cell>
          <cell r="K83">
            <v>2.6193513806775854</v>
          </cell>
        </row>
        <row r="84">
          <cell r="C84" t="str">
            <v>Poland</v>
          </cell>
          <cell r="E84">
            <v>47.5</v>
          </cell>
          <cell r="G84">
            <v>6.1</v>
          </cell>
          <cell r="H84">
            <v>6.6</v>
          </cell>
          <cell r="I84">
            <v>4.8</v>
          </cell>
          <cell r="J84">
            <v>1.2</v>
          </cell>
          <cell r="K84">
            <v>3</v>
          </cell>
        </row>
        <row r="85">
          <cell r="B85" t="str">
            <v>Central and Eastern Europe</v>
          </cell>
          <cell r="C85" t="str">
            <v>Romania</v>
          </cell>
          <cell r="D85">
            <v>2.1201154329098615</v>
          </cell>
          <cell r="E85">
            <v>18.8</v>
          </cell>
          <cell r="G85">
            <v>7.9</v>
          </cell>
          <cell r="H85">
            <v>6</v>
          </cell>
          <cell r="I85">
            <v>7.7</v>
          </cell>
          <cell r="J85">
            <v>-1.8</v>
          </cell>
          <cell r="K85">
            <v>3.1</v>
          </cell>
        </row>
        <row r="86">
          <cell r="C86" t="str">
            <v>Czech Republic</v>
          </cell>
          <cell r="E86">
            <v>18.867451333808059</v>
          </cell>
          <cell r="G86">
            <v>6.1</v>
          </cell>
          <cell r="H86">
            <v>6.6</v>
          </cell>
          <cell r="I86">
            <v>3.1</v>
          </cell>
          <cell r="J86">
            <v>-0.8</v>
          </cell>
          <cell r="K86">
            <v>2.2999999999999998</v>
          </cell>
        </row>
        <row r="87">
          <cell r="C87" t="str">
            <v>Hungary</v>
          </cell>
          <cell r="E87">
            <v>14.8</v>
          </cell>
          <cell r="G87">
            <v>4</v>
          </cell>
          <cell r="H87">
            <v>1.1000000000000001</v>
          </cell>
          <cell r="I87">
            <v>0.5</v>
          </cell>
          <cell r="J87">
            <v>-4.3</v>
          </cell>
          <cell r="K87">
            <v>1.2</v>
          </cell>
        </row>
        <row r="88">
          <cell r="B88" t="str">
            <v>Other industrialised countries</v>
          </cell>
          <cell r="C88" t="str">
            <v>Czech Republic</v>
          </cell>
          <cell r="D88">
            <v>8.6</v>
          </cell>
          <cell r="E88">
            <v>100.01043845619374</v>
          </cell>
          <cell r="G88">
            <v>3.0855538310534349</v>
          </cell>
          <cell r="H88">
            <v>3.1244918399632042</v>
          </cell>
          <cell r="I88">
            <v>0.90348018968777244</v>
          </cell>
          <cell r="J88">
            <v>-1.8549964620901378</v>
          </cell>
          <cell r="K88">
            <v>0.93893887636306761</v>
          </cell>
        </row>
        <row r="89">
          <cell r="C89" t="str">
            <v>United Kingdom</v>
          </cell>
          <cell r="E89">
            <v>38.5</v>
          </cell>
          <cell r="G89">
            <v>2.8</v>
          </cell>
          <cell r="H89">
            <v>3</v>
          </cell>
          <cell r="I89">
            <v>0.7</v>
          </cell>
          <cell r="J89">
            <v>-3</v>
          </cell>
          <cell r="K89">
            <v>0</v>
          </cell>
        </row>
        <row r="90">
          <cell r="B90" t="str">
            <v>Other industrialised countries</v>
          </cell>
          <cell r="C90" t="str">
            <v>Sweden</v>
          </cell>
          <cell r="D90">
            <v>8.3614130691459714</v>
          </cell>
          <cell r="E90">
            <v>6</v>
          </cell>
          <cell r="G90">
            <v>4.4000000000000004</v>
          </cell>
          <cell r="H90">
            <v>2.9</v>
          </cell>
          <cell r="I90">
            <v>-0.5</v>
          </cell>
          <cell r="J90">
            <v>-3.5</v>
          </cell>
          <cell r="K90">
            <v>1</v>
          </cell>
        </row>
        <row r="91">
          <cell r="C91" t="str">
            <v>Norway</v>
          </cell>
          <cell r="E91">
            <v>4.5</v>
          </cell>
          <cell r="G91">
            <v>2.5</v>
          </cell>
          <cell r="H91">
            <v>3.2</v>
          </cell>
          <cell r="I91">
            <v>2</v>
          </cell>
          <cell r="J91">
            <v>0</v>
          </cell>
          <cell r="K91">
            <v>1.2</v>
          </cell>
        </row>
        <row r="92">
          <cell r="C92" t="str">
            <v>Denmark</v>
          </cell>
          <cell r="E92">
            <v>3.7440391593205584</v>
          </cell>
          <cell r="G92">
            <v>3.3</v>
          </cell>
          <cell r="H92">
            <v>1.6</v>
          </cell>
          <cell r="I92">
            <v>-1.3</v>
          </cell>
          <cell r="J92">
            <v>-3.5</v>
          </cell>
          <cell r="K92">
            <v>0</v>
          </cell>
        </row>
        <row r="93">
          <cell r="C93" t="str">
            <v>Switzerland</v>
          </cell>
          <cell r="E93">
            <v>5.3663992968731895</v>
          </cell>
          <cell r="G93">
            <v>3.3799882051283037</v>
          </cell>
          <cell r="H93">
            <v>3.3259622327499683</v>
          </cell>
          <cell r="I93">
            <v>1.6322572929694967</v>
          </cell>
          <cell r="J93">
            <v>-2.3754782244474915</v>
          </cell>
          <cell r="K93">
            <v>0.81034665397337058</v>
          </cell>
        </row>
        <row r="94">
          <cell r="C94" t="str">
            <v>Canada</v>
          </cell>
          <cell r="E94">
            <v>22.8</v>
          </cell>
          <cell r="G94">
            <v>3.1103513861636429</v>
          </cell>
          <cell r="H94">
            <v>2.7130606418632226</v>
          </cell>
          <cell r="I94">
            <v>0.57825719113724006</v>
          </cell>
          <cell r="J94">
            <v>-1.3</v>
          </cell>
          <cell r="K94">
            <v>1.657722228134773</v>
          </cell>
        </row>
        <row r="95">
          <cell r="C95" t="str">
            <v>Australia</v>
          </cell>
          <cell r="E95">
            <v>13.8</v>
          </cell>
          <cell r="G95">
            <v>2.8388973128339074</v>
          </cell>
          <cell r="H95">
            <v>4.0212679701874094</v>
          </cell>
          <cell r="I95">
            <v>2.0608801882691523</v>
          </cell>
          <cell r="J95">
            <v>0.41660132780592107</v>
          </cell>
          <cell r="K95">
            <v>2.1</v>
          </cell>
        </row>
        <row r="96">
          <cell r="C96" t="str">
            <v>New Zealand</v>
          </cell>
          <cell r="E96">
            <v>2</v>
          </cell>
          <cell r="G96">
            <v>2.6794465152532325</v>
          </cell>
          <cell r="H96">
            <v>3.0694996655417981</v>
          </cell>
          <cell r="I96">
            <v>-0.82424253472852627</v>
          </cell>
          <cell r="J96">
            <v>-0.28842140085045287</v>
          </cell>
          <cell r="K96">
            <v>1.394588560363843</v>
          </cell>
        </row>
        <row r="97">
          <cell r="C97" t="str">
            <v>Israel</v>
          </cell>
          <cell r="E97">
            <v>3.3</v>
          </cell>
          <cell r="G97">
            <v>5.2</v>
          </cell>
          <cell r="H97">
            <v>5.4</v>
          </cell>
          <cell r="I97">
            <v>4.0999999999999996</v>
          </cell>
          <cell r="J97">
            <v>0.4</v>
          </cell>
          <cell r="K97">
            <v>2.6</v>
          </cell>
        </row>
        <row r="98">
          <cell r="B98" t="str">
            <v>Remaining countries</v>
          </cell>
          <cell r="C98" t="str">
            <v>New Zealand</v>
          </cell>
          <cell r="D98">
            <v>15.805185309158531</v>
          </cell>
          <cell r="E98">
            <v>100</v>
          </cell>
          <cell r="G98">
            <v>6.4262518918918916</v>
          </cell>
          <cell r="H98">
            <v>6.8659794594594601</v>
          </cell>
          <cell r="I98">
            <v>5.24556108108108</v>
          </cell>
          <cell r="J98">
            <v>1.4094421621621622</v>
          </cell>
          <cell r="K98">
            <v>3.9723664864864863</v>
          </cell>
        </row>
        <row r="99">
          <cell r="C99" t="str">
            <v>Russia</v>
          </cell>
          <cell r="E99">
            <v>20.2</v>
          </cell>
          <cell r="G99">
            <v>6.7</v>
          </cell>
          <cell r="H99">
            <v>8.1</v>
          </cell>
          <cell r="I99">
            <v>5.6</v>
          </cell>
          <cell r="J99">
            <v>-3.1</v>
          </cell>
          <cell r="K99">
            <v>2.4</v>
          </cell>
        </row>
        <row r="100">
          <cell r="B100" t="str">
            <v>Remaining countries</v>
          </cell>
          <cell r="C100" t="str">
            <v>South Africa</v>
          </cell>
          <cell r="D100">
            <v>15.041630227612579</v>
          </cell>
          <cell r="E100">
            <v>4.5</v>
          </cell>
          <cell r="G100">
            <v>5</v>
          </cell>
          <cell r="H100">
            <v>5.0999999999999996</v>
          </cell>
          <cell r="I100">
            <v>3.1</v>
          </cell>
          <cell r="J100">
            <v>0.7</v>
          </cell>
          <cell r="K100">
            <v>3.2</v>
          </cell>
        </row>
        <row r="101">
          <cell r="C101" t="str">
            <v>Turkey</v>
          </cell>
          <cell r="E101">
            <v>6.5</v>
          </cell>
          <cell r="G101">
            <v>6.2</v>
          </cell>
          <cell r="H101">
            <v>4.5</v>
          </cell>
          <cell r="I101">
            <v>1.3</v>
          </cell>
          <cell r="J101">
            <v>-2.5</v>
          </cell>
          <cell r="K101">
            <v>1.4</v>
          </cell>
        </row>
        <row r="102">
          <cell r="C102" t="str">
            <v xml:space="preserve">Rest </v>
          </cell>
          <cell r="E102">
            <v>68.8</v>
          </cell>
          <cell r="G102">
            <v>6.4605405405405403</v>
          </cell>
          <cell r="H102">
            <v>6.8427027027027032</v>
          </cell>
          <cell r="I102">
            <v>5.6545945945945943</v>
          </cell>
          <cell r="J102">
            <v>3.1491891891891894</v>
          </cell>
          <cell r="K102">
            <v>4.7275675675675677</v>
          </cell>
        </row>
        <row r="103">
          <cell r="B103" t="str">
            <v>World</v>
          </cell>
          <cell r="C103" t="str">
            <v>Turkey</v>
          </cell>
          <cell r="D103">
            <v>100.01518530915853</v>
          </cell>
          <cell r="E103">
            <v>9.8087571686360402</v>
          </cell>
          <cell r="G103">
            <v>5.0635978737391483</v>
          </cell>
          <cell r="H103">
            <v>5.0998958157443743</v>
          </cell>
          <cell r="I103">
            <v>3.0709077821809725</v>
          </cell>
          <cell r="J103">
            <v>-0.6959980422537666</v>
          </cell>
          <cell r="K103">
            <v>2.6385863447200171</v>
          </cell>
        </row>
      </sheetData>
      <sheetData sheetId="13" refreshError="1">
        <row r="3">
          <cell r="B3" t="str">
            <v>EWU - Konjunkturprognose</v>
          </cell>
        </row>
        <row r="5">
          <cell r="D5">
            <v>2007</v>
          </cell>
          <cell r="E5">
            <v>2008</v>
          </cell>
          <cell r="F5">
            <v>2009</v>
          </cell>
          <cell r="G5">
            <v>2010</v>
          </cell>
        </row>
        <row r="7">
          <cell r="B7" t="str">
            <v>Bruttoinlandsprodukt</v>
          </cell>
          <cell r="D7">
            <v>2.6</v>
          </cell>
          <cell r="E7">
            <v>0.7</v>
          </cell>
          <cell r="F7">
            <v>-3.1</v>
          </cell>
          <cell r="G7">
            <v>1</v>
          </cell>
        </row>
        <row r="8">
          <cell r="C8" t="str">
            <v>Privater Verbrauch</v>
          </cell>
          <cell r="D8">
            <v>1.6</v>
          </cell>
          <cell r="E8">
            <v>0.5</v>
          </cell>
          <cell r="F8">
            <v>-1.3</v>
          </cell>
          <cell r="G8">
            <v>0.5</v>
          </cell>
        </row>
        <row r="9">
          <cell r="C9" t="str">
            <v>Staatsverbrauch</v>
          </cell>
          <cell r="D9">
            <v>2.2000000000000002</v>
          </cell>
          <cell r="E9">
            <v>2</v>
          </cell>
          <cell r="F9">
            <v>2.2000000000000002</v>
          </cell>
          <cell r="G9">
            <v>2.8</v>
          </cell>
        </row>
        <row r="10">
          <cell r="C10" t="str">
            <v>Investitionen</v>
          </cell>
          <cell r="D10">
            <v>4.3</v>
          </cell>
          <cell r="E10">
            <v>0.6</v>
          </cell>
          <cell r="F10">
            <v>-6.8</v>
          </cell>
          <cell r="G10">
            <v>0.6</v>
          </cell>
        </row>
        <row r="11">
          <cell r="C11" t="str">
            <v>Ausfuhren</v>
          </cell>
          <cell r="D11">
            <v>5.9</v>
          </cell>
          <cell r="E11">
            <v>1.6</v>
          </cell>
          <cell r="F11">
            <v>-12</v>
          </cell>
          <cell r="G11">
            <v>2.2000000000000002</v>
          </cell>
        </row>
        <row r="12">
          <cell r="C12" t="str">
            <v>Einfuhren</v>
          </cell>
          <cell r="D12">
            <v>5.3</v>
          </cell>
          <cell r="E12">
            <v>1.7</v>
          </cell>
          <cell r="F12">
            <v>-8.8000000000000007</v>
          </cell>
          <cell r="G12">
            <v>2.2000000000000002</v>
          </cell>
        </row>
        <row r="14">
          <cell r="B14" t="str">
            <v>Andere Indikatoren</v>
          </cell>
        </row>
        <row r="15">
          <cell r="C15" t="str">
            <v>Inflationsrate</v>
          </cell>
          <cell r="D15">
            <v>2.1</v>
          </cell>
          <cell r="E15">
            <v>3.3</v>
          </cell>
          <cell r="F15">
            <v>0.7</v>
          </cell>
          <cell r="G15">
            <v>1.9</v>
          </cell>
        </row>
        <row r="16">
          <cell r="C16" t="str">
            <v>Arbeitslosenquote</v>
          </cell>
          <cell r="D16">
            <v>7.4</v>
          </cell>
          <cell r="E16">
            <v>7.5</v>
          </cell>
          <cell r="F16">
            <v>9.1999999999999993</v>
          </cell>
          <cell r="G16">
            <v>9.8000000000000007</v>
          </cell>
        </row>
        <row r="17">
          <cell r="C17" t="str">
            <v>Leistungsbilanzsaldo *</v>
          </cell>
          <cell r="D17">
            <v>0.3</v>
          </cell>
          <cell r="E17">
            <v>-0.6</v>
          </cell>
          <cell r="F17">
            <v>-1</v>
          </cell>
          <cell r="G17">
            <v>-0.7</v>
          </cell>
        </row>
        <row r="18">
          <cell r="C18" t="str">
            <v>Budgetsaldo *</v>
          </cell>
          <cell r="D18">
            <v>-0.6</v>
          </cell>
          <cell r="E18">
            <v>-1.7</v>
          </cell>
          <cell r="F18">
            <v>-4.4000000000000004</v>
          </cell>
          <cell r="G18">
            <v>-4.4000000000000004</v>
          </cell>
        </row>
        <row r="20">
          <cell r="B20" t="str">
            <v>Bruttoinlandsprodukt - Einzelländer</v>
          </cell>
        </row>
        <row r="21">
          <cell r="C21" t="str">
            <v>Deutschland</v>
          </cell>
          <cell r="D21">
            <v>2.4603373382962559</v>
          </cell>
          <cell r="E21">
            <v>1.2949067773285776</v>
          </cell>
          <cell r="F21">
            <v>-3.8488681494667389</v>
          </cell>
          <cell r="G21">
            <v>1.3797103089027161</v>
          </cell>
        </row>
        <row r="22">
          <cell r="C22" t="str">
            <v>Frankreich</v>
          </cell>
          <cell r="D22">
            <v>2.1</v>
          </cell>
          <cell r="E22">
            <v>1.6</v>
          </cell>
          <cell r="F22">
            <v>-0.3</v>
          </cell>
          <cell r="G22">
            <v>1</v>
          </cell>
        </row>
        <row r="23">
          <cell r="C23" t="str">
            <v>Italien</v>
          </cell>
          <cell r="D23">
            <v>1.4645151241982433</v>
          </cell>
          <cell r="E23">
            <v>2.7</v>
          </cell>
          <cell r="F23">
            <v>1.9</v>
          </cell>
          <cell r="G23">
            <v>1.7</v>
          </cell>
        </row>
        <row r="24">
          <cell r="C24" t="str">
            <v>Niederlande</v>
          </cell>
          <cell r="D24">
            <v>3.5</v>
          </cell>
          <cell r="E24">
            <v>2</v>
          </cell>
          <cell r="F24">
            <v>-3.1</v>
          </cell>
          <cell r="G24">
            <v>0.3</v>
          </cell>
        </row>
        <row r="25">
          <cell r="C25" t="str">
            <v>Spanien</v>
          </cell>
          <cell r="D25">
            <v>3.6619022226846454</v>
          </cell>
          <cell r="E25">
            <v>1.1585278641383212</v>
          </cell>
          <cell r="F25">
            <v>-2.604869584469057</v>
          </cell>
          <cell r="G25">
            <v>0.54124731986152597</v>
          </cell>
        </row>
        <row r="26">
          <cell r="B26" t="str">
            <v>*) in Prozent gegenüber Vorjahr   **) in Prozent des BIP</v>
          </cell>
        </row>
        <row r="27">
          <cell r="B27" t="str">
            <v>Inflationsrate (HVPI) - Einzelländer</v>
          </cell>
        </row>
        <row r="28">
          <cell r="C28" t="str">
            <v>Deutschland</v>
          </cell>
          <cell r="D28">
            <v>2.2999999999999998</v>
          </cell>
          <cell r="E28">
            <v>2.7542033626901663</v>
          </cell>
          <cell r="F28">
            <v>0.7</v>
          </cell>
          <cell r="G28">
            <v>1.6</v>
          </cell>
        </row>
        <row r="29">
          <cell r="C29" t="str">
            <v>Frankreich</v>
          </cell>
          <cell r="D29">
            <v>1.6</v>
          </cell>
          <cell r="E29">
            <v>3.2</v>
          </cell>
          <cell r="F29">
            <v>0.5</v>
          </cell>
          <cell r="G29">
            <v>1.8</v>
          </cell>
        </row>
        <row r="30">
          <cell r="C30" t="str">
            <v>Italien</v>
          </cell>
          <cell r="D30">
            <v>2</v>
          </cell>
          <cell r="E30">
            <v>3.4931193151728746</v>
          </cell>
          <cell r="F30">
            <v>0.8</v>
          </cell>
          <cell r="G30">
            <v>1.8252046209949284</v>
          </cell>
        </row>
        <row r="31">
          <cell r="B31" t="str">
            <v>EMU - Macroeconomic Forecast</v>
          </cell>
          <cell r="C31" t="str">
            <v>Niederlande</v>
          </cell>
          <cell r="D31">
            <v>1.6</v>
          </cell>
          <cell r="E31">
            <v>2.2000000000000002</v>
          </cell>
          <cell r="F31">
            <v>1.1000000000000001</v>
          </cell>
          <cell r="G31">
            <v>2.2000000000000002</v>
          </cell>
        </row>
        <row r="32">
          <cell r="C32" t="str">
            <v>Spanien</v>
          </cell>
          <cell r="D32">
            <v>2.8</v>
          </cell>
          <cell r="E32">
            <v>4.0999999999999996</v>
          </cell>
          <cell r="F32">
            <v>0.5</v>
          </cell>
          <cell r="G32">
            <v>2.5</v>
          </cell>
        </row>
        <row r="33">
          <cell r="D33">
            <v>2010</v>
          </cell>
          <cell r="E33">
            <v>2011</v>
          </cell>
          <cell r="F33">
            <v>2012</v>
          </cell>
          <cell r="G33">
            <v>2013</v>
          </cell>
        </row>
        <row r="34">
          <cell r="B34" t="str">
            <v>Nachrichtlich: Consensus-Prognosen</v>
          </cell>
        </row>
        <row r="35">
          <cell r="B35" t="str">
            <v>Real GDP growth</v>
          </cell>
          <cell r="C35" t="str">
            <v xml:space="preserve">      Consensus-Umfrage vom </v>
          </cell>
          <cell r="D35">
            <v>39881</v>
          </cell>
          <cell r="E35">
            <v>39272</v>
          </cell>
          <cell r="F35">
            <v>0.5</v>
          </cell>
          <cell r="G35">
            <v>0.9</v>
          </cell>
        </row>
        <row r="36">
          <cell r="C36" t="str">
            <v>EWU-BIP-Wachstum</v>
          </cell>
          <cell r="D36">
            <v>2.9</v>
          </cell>
          <cell r="E36">
            <v>0.7</v>
          </cell>
          <cell r="F36">
            <v>-2.6</v>
          </cell>
          <cell r="G36">
            <v>0.5</v>
          </cell>
        </row>
        <row r="37">
          <cell r="C37" t="str">
            <v>EWU-Inflationsrate</v>
          </cell>
          <cell r="D37">
            <v>2.2000000000000002</v>
          </cell>
          <cell r="E37">
            <v>3.3</v>
          </cell>
          <cell r="F37">
            <v>0.6</v>
          </cell>
          <cell r="G37">
            <v>1.5</v>
          </cell>
        </row>
        <row r="38">
          <cell r="C38" t="str">
            <v>Investment</v>
          </cell>
          <cell r="D38">
            <v>-0.9</v>
          </cell>
          <cell r="E38">
            <v>2.2999999999999998</v>
          </cell>
          <cell r="F38">
            <v>1.5</v>
          </cell>
          <cell r="G38">
            <v>2.2000000000000002</v>
          </cell>
        </row>
        <row r="39">
          <cell r="C39" t="str">
            <v>Exports</v>
          </cell>
          <cell r="D39">
            <v>10.9</v>
          </cell>
          <cell r="E39">
            <v>6.6</v>
          </cell>
          <cell r="F39">
            <v>3.8</v>
          </cell>
          <cell r="G39">
            <v>4.5999999999999996</v>
          </cell>
        </row>
        <row r="40">
          <cell r="B40" t="str">
            <v>*) in Prozent des BIP</v>
          </cell>
          <cell r="C40" t="str">
            <v>Imports</v>
          </cell>
          <cell r="D40">
            <v>9.1</v>
          </cell>
          <cell r="E40">
            <v>4.8</v>
          </cell>
          <cell r="F40">
            <v>3.4</v>
          </cell>
          <cell r="G40">
            <v>4.9000000000000004</v>
          </cell>
        </row>
        <row r="45">
          <cell r="B45" t="str">
            <v>EMU - Macroeconomic Forecast</v>
          </cell>
          <cell r="C45" t="str">
            <v>Current account balance*</v>
          </cell>
          <cell r="D45">
            <v>-0.4</v>
          </cell>
          <cell r="E45">
            <v>-0.7</v>
          </cell>
          <cell r="F45">
            <v>-0.6</v>
          </cell>
          <cell r="G45">
            <v>-0.5</v>
          </cell>
        </row>
        <row r="46">
          <cell r="C46" t="str">
            <v>Public budget balance*</v>
          </cell>
          <cell r="D46">
            <v>-6.3</v>
          </cell>
          <cell r="E46">
            <v>-4.4000000000000004</v>
          </cell>
          <cell r="F46">
            <v>-3.4</v>
          </cell>
          <cell r="G46">
            <v>-2.4</v>
          </cell>
        </row>
        <row r="47">
          <cell r="D47">
            <v>2007</v>
          </cell>
          <cell r="E47">
            <v>2008</v>
          </cell>
          <cell r="F47">
            <v>2009</v>
          </cell>
          <cell r="G47">
            <v>2010</v>
          </cell>
        </row>
        <row r="48">
          <cell r="B48" t="str">
            <v>Consensus forecasts</v>
          </cell>
        </row>
        <row r="49">
          <cell r="B49" t="str">
            <v>Real GDP growth</v>
          </cell>
          <cell r="C49" t="str">
            <v>Date of survey: Jan 09, 2012</v>
          </cell>
          <cell r="D49">
            <v>2.6</v>
          </cell>
          <cell r="E49">
            <v>0.7</v>
          </cell>
          <cell r="F49">
            <v>-3.1</v>
          </cell>
          <cell r="G49">
            <v>1</v>
          </cell>
        </row>
        <row r="50">
          <cell r="C50" t="str">
            <v>Private consumption</v>
          </cell>
          <cell r="D50">
            <v>1.6</v>
          </cell>
          <cell r="E50">
            <v>1.6</v>
          </cell>
          <cell r="F50">
            <v>-0.3</v>
          </cell>
          <cell r="G50">
            <v>1</v>
          </cell>
        </row>
        <row r="51">
          <cell r="C51" t="str">
            <v>Public consumption</v>
          </cell>
          <cell r="D51">
            <v>2.2000000000000002</v>
          </cell>
          <cell r="E51">
            <v>2.7</v>
          </cell>
          <cell r="F51">
            <v>1.9</v>
          </cell>
          <cell r="G51">
            <v>1.7</v>
          </cell>
        </row>
        <row r="52">
          <cell r="C52" t="str">
            <v>Investment</v>
          </cell>
          <cell r="D52">
            <v>4.3</v>
          </cell>
          <cell r="E52">
            <v>0.6</v>
          </cell>
          <cell r="F52">
            <v>-6.8</v>
          </cell>
          <cell r="G52">
            <v>0.6</v>
          </cell>
        </row>
        <row r="53">
          <cell r="C53" t="str">
            <v>Exports</v>
          </cell>
          <cell r="D53">
            <v>5.9</v>
          </cell>
          <cell r="E53">
            <v>1.6</v>
          </cell>
          <cell r="F53">
            <v>-12</v>
          </cell>
          <cell r="G53">
            <v>2.2000000000000002</v>
          </cell>
        </row>
        <row r="54">
          <cell r="B54" t="str">
            <v>*) as percentage of GDP</v>
          </cell>
          <cell r="C54" t="str">
            <v>Imports</v>
          </cell>
          <cell r="D54">
            <v>5.3</v>
          </cell>
          <cell r="E54">
            <v>1.7</v>
          </cell>
          <cell r="F54">
            <v>-8.8000000000000007</v>
          </cell>
          <cell r="G54">
            <v>2.2000000000000002</v>
          </cell>
        </row>
        <row r="56">
          <cell r="B56" t="str">
            <v>Other Indicators</v>
          </cell>
        </row>
        <row r="57">
          <cell r="C57" t="str">
            <v>Inflation rate</v>
          </cell>
          <cell r="D57">
            <v>2.1</v>
          </cell>
          <cell r="E57">
            <v>3.3</v>
          </cell>
          <cell r="F57">
            <v>0.7</v>
          </cell>
          <cell r="G57">
            <v>1.9</v>
          </cell>
        </row>
        <row r="58">
          <cell r="C58" t="str">
            <v>Unemployment rate</v>
          </cell>
          <cell r="D58">
            <v>7.4</v>
          </cell>
          <cell r="E58">
            <v>7.5</v>
          </cell>
          <cell r="F58">
            <v>9.1999999999999993</v>
          </cell>
          <cell r="G58">
            <v>9.8000000000000007</v>
          </cell>
        </row>
        <row r="59">
          <cell r="C59" t="str">
            <v>Current account balance*</v>
          </cell>
          <cell r="D59">
            <v>0.3</v>
          </cell>
          <cell r="E59">
            <v>-0.6</v>
          </cell>
          <cell r="F59">
            <v>-1</v>
          </cell>
          <cell r="G59">
            <v>-0.7</v>
          </cell>
        </row>
        <row r="60">
          <cell r="C60" t="str">
            <v>Public budget balance*</v>
          </cell>
          <cell r="D60">
            <v>-0.6</v>
          </cell>
          <cell r="E60">
            <v>-1.7</v>
          </cell>
          <cell r="F60">
            <v>-4.4000000000000004</v>
          </cell>
          <cell r="G60">
            <v>-4.4000000000000004</v>
          </cell>
        </row>
        <row r="62">
          <cell r="B62" t="str">
            <v>GDP growth - individual countries</v>
          </cell>
        </row>
        <row r="63">
          <cell r="C63" t="str">
            <v>Germany</v>
          </cell>
          <cell r="D63">
            <v>2.4603373382962559</v>
          </cell>
          <cell r="E63">
            <v>1.2949067773285776</v>
          </cell>
          <cell r="F63">
            <v>-3.8488681494667389</v>
          </cell>
          <cell r="G63">
            <v>1.3797103089027161</v>
          </cell>
        </row>
        <row r="64">
          <cell r="C64" t="str">
            <v>France</v>
          </cell>
          <cell r="D64">
            <v>2.1</v>
          </cell>
          <cell r="E64">
            <v>0.7</v>
          </cell>
          <cell r="F64">
            <v>-2</v>
          </cell>
          <cell r="G64">
            <v>1</v>
          </cell>
        </row>
        <row r="65">
          <cell r="C65" t="str">
            <v>Italy</v>
          </cell>
          <cell r="D65">
            <v>1.4645151241982433</v>
          </cell>
          <cell r="E65">
            <v>-1.0430330601321458</v>
          </cell>
          <cell r="F65">
            <v>-3.6355034156631945</v>
          </cell>
          <cell r="G65">
            <v>0.94931158320309805</v>
          </cell>
        </row>
        <row r="66">
          <cell r="C66" t="str">
            <v>Netherlands</v>
          </cell>
          <cell r="D66">
            <v>3.5</v>
          </cell>
          <cell r="E66">
            <v>2</v>
          </cell>
          <cell r="F66">
            <v>-3.1</v>
          </cell>
          <cell r="G66">
            <v>0.3</v>
          </cell>
        </row>
        <row r="67">
          <cell r="C67" t="str">
            <v>Spain</v>
          </cell>
          <cell r="D67">
            <v>3.6619022226846454</v>
          </cell>
          <cell r="E67">
            <v>1.1585278641383212</v>
          </cell>
          <cell r="F67">
            <v>-2.604869584469057</v>
          </cell>
          <cell r="G67">
            <v>0.54124731986152597</v>
          </cell>
        </row>
        <row r="69">
          <cell r="B69" t="str">
            <v>Inflation rate (HICP) - individual countries</v>
          </cell>
        </row>
        <row r="70">
          <cell r="C70" t="str">
            <v>Germany</v>
          </cell>
          <cell r="D70">
            <v>2.2999999999999998</v>
          </cell>
          <cell r="E70">
            <v>2.7542033626901663</v>
          </cell>
          <cell r="F70">
            <v>0.7</v>
          </cell>
          <cell r="G70">
            <v>1.6</v>
          </cell>
        </row>
        <row r="71">
          <cell r="C71" t="str">
            <v>France</v>
          </cell>
          <cell r="D71">
            <v>1.6</v>
          </cell>
          <cell r="E71">
            <v>3.2</v>
          </cell>
          <cell r="F71">
            <v>0.5</v>
          </cell>
          <cell r="G71">
            <v>1.8</v>
          </cell>
        </row>
        <row r="72">
          <cell r="C72" t="str">
            <v>Italy</v>
          </cell>
          <cell r="D72">
            <v>2</v>
          </cell>
          <cell r="E72">
            <v>3.4931193151728746</v>
          </cell>
          <cell r="F72">
            <v>0.8</v>
          </cell>
          <cell r="G72">
            <v>1.8252046209949284</v>
          </cell>
        </row>
        <row r="73">
          <cell r="C73" t="str">
            <v>Netherlands</v>
          </cell>
          <cell r="D73">
            <v>1.6</v>
          </cell>
          <cell r="E73">
            <v>2.2000000000000002</v>
          </cell>
          <cell r="F73">
            <v>1.1000000000000001</v>
          </cell>
          <cell r="G73">
            <v>2.2000000000000002</v>
          </cell>
        </row>
        <row r="74">
          <cell r="C74" t="str">
            <v>Spain</v>
          </cell>
          <cell r="D74">
            <v>2.8</v>
          </cell>
          <cell r="E74">
            <v>4.0999999999999996</v>
          </cell>
          <cell r="F74">
            <v>0.5</v>
          </cell>
          <cell r="G74">
            <v>2.5</v>
          </cell>
        </row>
        <row r="76">
          <cell r="B76" t="str">
            <v>Consensus forecasts</v>
          </cell>
        </row>
        <row r="77">
          <cell r="C77" t="str">
            <v>Date of survey: March 9, 09</v>
          </cell>
        </row>
        <row r="78">
          <cell r="C78" t="str">
            <v>EMU Real GDP growth</v>
          </cell>
          <cell r="D78">
            <v>2.9</v>
          </cell>
          <cell r="E78">
            <v>0.7</v>
          </cell>
          <cell r="F78">
            <v>-2.6</v>
          </cell>
          <cell r="G78">
            <v>0.5</v>
          </cell>
        </row>
        <row r="79">
          <cell r="C79" t="str">
            <v>EMU inflation rate</v>
          </cell>
          <cell r="D79">
            <v>2.2000000000000002</v>
          </cell>
          <cell r="E79">
            <v>3.3</v>
          </cell>
          <cell r="F79">
            <v>0.6</v>
          </cell>
          <cell r="G79">
            <v>1.5</v>
          </cell>
        </row>
        <row r="82">
          <cell r="B82" t="str">
            <v>*) as percentage of GDP</v>
          </cell>
        </row>
      </sheetData>
      <sheetData sheetId="14" refreshError="1">
        <row r="6">
          <cell r="D6">
            <v>39871.388981481483</v>
          </cell>
          <cell r="E6" t="str">
            <v>+ 3 Monate</v>
          </cell>
          <cell r="F6" t="str">
            <v>+ 6 Monate</v>
          </cell>
          <cell r="G6" t="str">
            <v>+ 12 Monate</v>
          </cell>
        </row>
        <row r="8">
          <cell r="B8" t="str">
            <v>Leitzinsen</v>
          </cell>
        </row>
        <row r="9">
          <cell r="C9" t="str">
            <v>USA (FF target)</v>
          </cell>
          <cell r="D9">
            <v>0.25</v>
          </cell>
          <cell r="E9">
            <v>0.25</v>
          </cell>
          <cell r="F9">
            <v>0.25</v>
          </cell>
          <cell r="G9">
            <v>0.25</v>
          </cell>
        </row>
        <row r="10">
          <cell r="C10" t="str">
            <v>EWU (Repo)</v>
          </cell>
          <cell r="D10">
            <v>2</v>
          </cell>
          <cell r="E10">
            <v>1</v>
          </cell>
          <cell r="F10">
            <v>1</v>
          </cell>
          <cell r="G10">
            <v>1</v>
          </cell>
        </row>
        <row r="11">
          <cell r="C11" t="str">
            <v>Japan (O/N target)</v>
          </cell>
          <cell r="D11">
            <v>0.1</v>
          </cell>
          <cell r="E11">
            <v>0.1</v>
          </cell>
          <cell r="F11">
            <v>0.1</v>
          </cell>
          <cell r="G11">
            <v>0.1</v>
          </cell>
        </row>
        <row r="13">
          <cell r="B13" t="str">
            <v>3-Monats-Zinsen</v>
          </cell>
        </row>
        <row r="14">
          <cell r="C14" t="str">
            <v>USA (Libor)</v>
          </cell>
          <cell r="D14">
            <v>1.26125</v>
          </cell>
          <cell r="E14">
            <v>1</v>
          </cell>
          <cell r="F14">
            <v>0.7</v>
          </cell>
          <cell r="G14">
            <v>0.5</v>
          </cell>
        </row>
        <row r="15">
          <cell r="C15" t="str">
            <v>EWU (Euribor)</v>
          </cell>
          <cell r="D15">
            <v>1.8480000000000001</v>
          </cell>
          <cell r="E15">
            <v>1.65</v>
          </cell>
          <cell r="F15">
            <v>1.5</v>
          </cell>
          <cell r="G15">
            <v>1.4</v>
          </cell>
        </row>
        <row r="16">
          <cell r="C16" t="str">
            <v>Japan (Tibor)</v>
          </cell>
          <cell r="D16">
            <v>0.70199999999999996</v>
          </cell>
          <cell r="E16">
            <v>0.6</v>
          </cell>
          <cell r="F16">
            <v>0.55000000000000004</v>
          </cell>
          <cell r="G16">
            <v>0.5</v>
          </cell>
        </row>
        <row r="17">
          <cell r="C17" t="str">
            <v>Australien (Libor)</v>
          </cell>
          <cell r="D17">
            <v>3.7875000000000001</v>
          </cell>
          <cell r="E17">
            <v>3.6</v>
          </cell>
          <cell r="F17">
            <v>3.1</v>
          </cell>
          <cell r="G17">
            <v>3.2</v>
          </cell>
        </row>
        <row r="18">
          <cell r="C18" t="str">
            <v>Großbritannien (Libor)</v>
          </cell>
          <cell r="D18">
            <v>2.0631300000000006</v>
          </cell>
          <cell r="E18">
            <v>1.6</v>
          </cell>
          <cell r="F18">
            <v>1.3</v>
          </cell>
          <cell r="G18">
            <v>1.2</v>
          </cell>
        </row>
        <row r="19">
          <cell r="C19" t="str">
            <v>Kanada (Libor)</v>
          </cell>
          <cell r="D19">
            <v>1.39333</v>
          </cell>
          <cell r="E19">
            <v>1.1000000000000001</v>
          </cell>
          <cell r="F19">
            <v>1</v>
          </cell>
          <cell r="G19">
            <v>0.95</v>
          </cell>
        </row>
        <row r="20">
          <cell r="C20" t="str">
            <v>Neuseeland</v>
          </cell>
          <cell r="D20">
            <v>3.53</v>
          </cell>
          <cell r="E20">
            <v>3.6</v>
          </cell>
          <cell r="F20">
            <v>3.2</v>
          </cell>
          <cell r="G20">
            <v>3</v>
          </cell>
        </row>
        <row r="21">
          <cell r="C21" t="str">
            <v>Norwegen (Oibor)</v>
          </cell>
          <cell r="D21">
            <v>3.22</v>
          </cell>
          <cell r="E21">
            <v>3</v>
          </cell>
          <cell r="F21">
            <v>2.75</v>
          </cell>
          <cell r="G21">
            <v>2.75</v>
          </cell>
        </row>
        <row r="22">
          <cell r="C22" t="str">
            <v>Polen (Wibor)</v>
          </cell>
          <cell r="D22">
            <v>4.53</v>
          </cell>
          <cell r="E22">
            <v>3.7</v>
          </cell>
          <cell r="F22">
            <v>3.3</v>
          </cell>
          <cell r="G22">
            <v>3.3</v>
          </cell>
        </row>
        <row r="23">
          <cell r="C23" t="str">
            <v>Schweden (Stibor)</v>
          </cell>
          <cell r="D23">
            <v>1.24</v>
          </cell>
          <cell r="E23">
            <v>1</v>
          </cell>
          <cell r="F23">
            <v>1</v>
          </cell>
          <cell r="G23">
            <v>1</v>
          </cell>
        </row>
        <row r="24">
          <cell r="C24" t="str">
            <v>Schweiz (Libor)</v>
          </cell>
          <cell r="D24">
            <v>0.5</v>
          </cell>
          <cell r="E24">
            <v>0.5</v>
          </cell>
          <cell r="F24">
            <v>0.5</v>
          </cell>
          <cell r="G24">
            <v>0.45</v>
          </cell>
        </row>
        <row r="25">
          <cell r="C25" t="str">
            <v>Südafrika (Jibar)</v>
          </cell>
          <cell r="D25">
            <v>9.77</v>
          </cell>
          <cell r="E25">
            <v>9.6999999999999993</v>
          </cell>
          <cell r="F25">
            <v>9.1999999999999993</v>
          </cell>
          <cell r="G25">
            <v>8.9</v>
          </cell>
        </row>
        <row r="26">
          <cell r="C26" t="str">
            <v>Tschechien (Pribor)</v>
          </cell>
          <cell r="D26">
            <v>2.5099999999999998</v>
          </cell>
          <cell r="E26">
            <v>1.7</v>
          </cell>
          <cell r="F26">
            <v>1.3</v>
          </cell>
          <cell r="G26">
            <v>1.3</v>
          </cell>
        </row>
        <row r="27">
          <cell r="C27" t="str">
            <v>Türkei</v>
          </cell>
          <cell r="D27">
            <v>12</v>
          </cell>
          <cell r="E27">
            <v>11.75</v>
          </cell>
          <cell r="F27">
            <v>11.2</v>
          </cell>
          <cell r="G27">
            <v>11.1</v>
          </cell>
        </row>
        <row r="28">
          <cell r="C28" t="str">
            <v>Ungarn (Bubor)</v>
          </cell>
          <cell r="D28">
            <v>9.51</v>
          </cell>
          <cell r="E28">
            <v>8.3000000000000007</v>
          </cell>
          <cell r="F28">
            <v>7.2</v>
          </cell>
          <cell r="G28">
            <v>7.2</v>
          </cell>
        </row>
        <row r="30">
          <cell r="B30" t="str">
            <v>10-Jahres-Renditen</v>
          </cell>
        </row>
        <row r="31">
          <cell r="C31" t="str">
            <v>USA *</v>
          </cell>
          <cell r="D31">
            <v>2.9871000000000003</v>
          </cell>
          <cell r="E31">
            <v>2.2999999999999998</v>
          </cell>
          <cell r="F31">
            <v>2.6</v>
          </cell>
          <cell r="G31">
            <v>3.7</v>
          </cell>
        </row>
        <row r="32">
          <cell r="C32" t="str">
            <v>EWU</v>
          </cell>
          <cell r="D32">
            <v>3.11</v>
          </cell>
          <cell r="E32">
            <v>2.7</v>
          </cell>
          <cell r="F32">
            <v>3</v>
          </cell>
          <cell r="G32">
            <v>3.6</v>
          </cell>
        </row>
        <row r="33">
          <cell r="C33" t="str">
            <v>Japan *</v>
          </cell>
          <cell r="D33">
            <v>1.2749999999999999</v>
          </cell>
          <cell r="E33">
            <v>1.2</v>
          </cell>
          <cell r="F33">
            <v>1.25</v>
          </cell>
          <cell r="G33">
            <v>1.35</v>
          </cell>
        </row>
        <row r="34">
          <cell r="C34" t="str">
            <v>Australien *</v>
          </cell>
          <cell r="D34">
            <v>4.3849999999999998</v>
          </cell>
          <cell r="E34">
            <v>3.9</v>
          </cell>
          <cell r="F34">
            <v>4.0999999999999996</v>
          </cell>
          <cell r="G34">
            <v>4.5</v>
          </cell>
        </row>
        <row r="35">
          <cell r="C35" t="str">
            <v>Großbritannien</v>
          </cell>
          <cell r="D35">
            <v>3.5959999999999996</v>
          </cell>
          <cell r="E35">
            <v>3.1</v>
          </cell>
          <cell r="F35">
            <v>3</v>
          </cell>
          <cell r="G35">
            <v>3.5</v>
          </cell>
        </row>
        <row r="36">
          <cell r="C36" t="str">
            <v>Kanada *</v>
          </cell>
          <cell r="D36">
            <v>3.145</v>
          </cell>
          <cell r="E36">
            <v>2.8</v>
          </cell>
          <cell r="F36">
            <v>3.1</v>
          </cell>
          <cell r="G36">
            <v>3.85</v>
          </cell>
        </row>
        <row r="37">
          <cell r="C37" t="str">
            <v>Neuseeland *</v>
          </cell>
          <cell r="D37">
            <v>4.5149999999999997</v>
          </cell>
          <cell r="E37">
            <v>4</v>
          </cell>
          <cell r="F37">
            <v>4.0999999999999996</v>
          </cell>
          <cell r="G37">
            <v>4.3</v>
          </cell>
        </row>
        <row r="38">
          <cell r="C38" t="str">
            <v>Norwegen</v>
          </cell>
          <cell r="D38">
            <v>3.8719999999999994</v>
          </cell>
          <cell r="E38">
            <v>3.6</v>
          </cell>
          <cell r="F38">
            <v>3.9</v>
          </cell>
          <cell r="G38">
            <v>4</v>
          </cell>
        </row>
        <row r="39">
          <cell r="C39" t="str">
            <v>Polen</v>
          </cell>
          <cell r="D39">
            <v>6.1559999999999997</v>
          </cell>
          <cell r="E39">
            <v>6</v>
          </cell>
          <cell r="F39">
            <v>5.7</v>
          </cell>
          <cell r="G39">
            <v>5</v>
          </cell>
        </row>
        <row r="40">
          <cell r="C40" t="str">
            <v>Schweden</v>
          </cell>
          <cell r="D40">
            <v>2.86</v>
          </cell>
          <cell r="E40">
            <v>2.7</v>
          </cell>
          <cell r="F40">
            <v>3</v>
          </cell>
          <cell r="G40">
            <v>3.1</v>
          </cell>
        </row>
        <row r="41">
          <cell r="C41" t="str">
            <v>Schweiz</v>
          </cell>
          <cell r="D41">
            <v>2.2759999999999998</v>
          </cell>
          <cell r="E41">
            <v>2.1</v>
          </cell>
          <cell r="F41">
            <v>2.25</v>
          </cell>
          <cell r="G41">
            <v>2.4500000000000002</v>
          </cell>
        </row>
        <row r="42">
          <cell r="C42" t="str">
            <v>Südafrika *</v>
          </cell>
          <cell r="D42">
            <v>8.44</v>
          </cell>
          <cell r="E42">
            <v>7.9</v>
          </cell>
          <cell r="F42">
            <v>7.5</v>
          </cell>
          <cell r="G42">
            <v>7.3</v>
          </cell>
        </row>
        <row r="43">
          <cell r="C43" t="str">
            <v>Tschechien</v>
          </cell>
          <cell r="D43">
            <v>4.8899999999999997</v>
          </cell>
          <cell r="E43">
            <v>4.5999999999999996</v>
          </cell>
          <cell r="F43">
            <v>4.4000000000000004</v>
          </cell>
          <cell r="G43">
            <v>4</v>
          </cell>
        </row>
        <row r="44">
          <cell r="C44" t="str">
            <v>Türkei**</v>
          </cell>
          <cell r="D44">
            <v>18</v>
          </cell>
          <cell r="E44">
            <v>16</v>
          </cell>
          <cell r="F44">
            <v>14.5</v>
          </cell>
          <cell r="G44">
            <v>13.4</v>
          </cell>
        </row>
        <row r="45">
          <cell r="C45" t="str">
            <v>Ungarn</v>
          </cell>
          <cell r="D45">
            <v>11.73</v>
          </cell>
          <cell r="E45">
            <v>10.5</v>
          </cell>
          <cell r="F45">
            <v>9.5</v>
          </cell>
          <cell r="G45">
            <v>8</v>
          </cell>
        </row>
        <row r="47">
          <cell r="B47" t="str">
            <v>*   bei halbjährlicher Zinszahlung, ** 5-Jahres-Rendite</v>
          </cell>
        </row>
        <row r="58">
          <cell r="D58" t="str">
            <v>actual</v>
          </cell>
          <cell r="E58" t="str">
            <v>+ 3 months</v>
          </cell>
          <cell r="F58" t="str">
            <v>+ 6 months</v>
          </cell>
          <cell r="G58" t="str">
            <v>+ 12 months</v>
          </cell>
        </row>
        <row r="60">
          <cell r="B60" t="str">
            <v>Official Rates</v>
          </cell>
        </row>
        <row r="61">
          <cell r="C61" t="str">
            <v>USA (FF target)</v>
          </cell>
          <cell r="D61">
            <v>0.25</v>
          </cell>
          <cell r="E61">
            <v>0.25</v>
          </cell>
          <cell r="F61">
            <v>0.25</v>
          </cell>
          <cell r="G61">
            <v>0.25</v>
          </cell>
        </row>
        <row r="62">
          <cell r="C62" t="str">
            <v>EMU (repo rate)</v>
          </cell>
          <cell r="D62">
            <v>2</v>
          </cell>
          <cell r="E62">
            <v>1</v>
          </cell>
          <cell r="F62">
            <v>1</v>
          </cell>
          <cell r="G62">
            <v>1</v>
          </cell>
        </row>
        <row r="63">
          <cell r="C63" t="str">
            <v>Japan (O/N target)</v>
          </cell>
          <cell r="D63">
            <v>0.1</v>
          </cell>
          <cell r="E63">
            <v>0.1</v>
          </cell>
          <cell r="F63">
            <v>0.1</v>
          </cell>
          <cell r="G63">
            <v>0.1</v>
          </cell>
        </row>
        <row r="65">
          <cell r="B65" t="str">
            <v>3-months rates</v>
          </cell>
        </row>
        <row r="66">
          <cell r="C66" t="str">
            <v>USA (Libor)</v>
          </cell>
          <cell r="D66">
            <v>1.26125</v>
          </cell>
          <cell r="E66">
            <v>1</v>
          </cell>
          <cell r="F66">
            <v>0.7</v>
          </cell>
          <cell r="G66">
            <v>0.5</v>
          </cell>
        </row>
        <row r="67">
          <cell r="C67" t="str">
            <v>EMU (Euribor)</v>
          </cell>
          <cell r="D67">
            <v>1.8480000000000001</v>
          </cell>
          <cell r="E67">
            <v>1.65</v>
          </cell>
          <cell r="F67">
            <v>1.5</v>
          </cell>
          <cell r="G67">
            <v>1.4</v>
          </cell>
        </row>
        <row r="68">
          <cell r="C68" t="str">
            <v>Japan (Tibor)</v>
          </cell>
          <cell r="D68">
            <v>0.70199999999999996</v>
          </cell>
          <cell r="E68">
            <v>0.6</v>
          </cell>
          <cell r="F68">
            <v>0.55000000000000004</v>
          </cell>
          <cell r="G68">
            <v>0.5</v>
          </cell>
        </row>
        <row r="69">
          <cell r="C69" t="str">
            <v>Australia (Libor)</v>
          </cell>
          <cell r="D69">
            <v>3.7875000000000001</v>
          </cell>
          <cell r="E69">
            <v>3.6</v>
          </cell>
          <cell r="F69">
            <v>3.1</v>
          </cell>
          <cell r="G69">
            <v>3.2</v>
          </cell>
        </row>
        <row r="70">
          <cell r="C70" t="str">
            <v>United Kingdom (Libor)</v>
          </cell>
          <cell r="D70">
            <v>2.0631300000000006</v>
          </cell>
          <cell r="E70">
            <v>1.6</v>
          </cell>
          <cell r="F70">
            <v>1.3</v>
          </cell>
          <cell r="G70">
            <v>1.2</v>
          </cell>
        </row>
        <row r="71">
          <cell r="C71" t="str">
            <v>Canad (Libor)</v>
          </cell>
          <cell r="D71">
            <v>1.39333</v>
          </cell>
          <cell r="E71">
            <v>1.1000000000000001</v>
          </cell>
          <cell r="F71">
            <v>1</v>
          </cell>
          <cell r="G71">
            <v>0.95</v>
          </cell>
        </row>
        <row r="72">
          <cell r="C72" t="str">
            <v>New Zealand</v>
          </cell>
          <cell r="D72">
            <v>3.53</v>
          </cell>
          <cell r="E72">
            <v>3.6</v>
          </cell>
          <cell r="F72">
            <v>3.2</v>
          </cell>
          <cell r="G72">
            <v>3</v>
          </cell>
        </row>
        <row r="73">
          <cell r="C73" t="str">
            <v>Norway (Oibor)</v>
          </cell>
          <cell r="D73">
            <v>3.22</v>
          </cell>
          <cell r="E73">
            <v>3</v>
          </cell>
          <cell r="F73">
            <v>2.75</v>
          </cell>
          <cell r="G73">
            <v>2.75</v>
          </cell>
        </row>
        <row r="74">
          <cell r="C74" t="str">
            <v>Poland (Wibor)</v>
          </cell>
          <cell r="D74">
            <v>4.53</v>
          </cell>
          <cell r="E74">
            <v>3.7</v>
          </cell>
          <cell r="F74">
            <v>3.3</v>
          </cell>
          <cell r="G74">
            <v>3.3</v>
          </cell>
        </row>
        <row r="75">
          <cell r="C75" t="str">
            <v>Sweden (Stibor)</v>
          </cell>
          <cell r="D75">
            <v>1.24</v>
          </cell>
          <cell r="E75">
            <v>1</v>
          </cell>
          <cell r="F75">
            <v>1</v>
          </cell>
          <cell r="G75">
            <v>1</v>
          </cell>
        </row>
        <row r="76">
          <cell r="C76" t="str">
            <v>Switzerland (Libor)</v>
          </cell>
          <cell r="D76">
            <v>0.5</v>
          </cell>
          <cell r="E76">
            <v>0.5</v>
          </cell>
          <cell r="F76">
            <v>0.5</v>
          </cell>
          <cell r="G76">
            <v>0.45</v>
          </cell>
        </row>
        <row r="77">
          <cell r="C77" t="str">
            <v>South Africa (Jibar)</v>
          </cell>
          <cell r="D77">
            <v>9.77</v>
          </cell>
          <cell r="E77">
            <v>9.6999999999999993</v>
          </cell>
          <cell r="F77">
            <v>9.1999999999999993</v>
          </cell>
          <cell r="G77">
            <v>8.9</v>
          </cell>
        </row>
        <row r="78">
          <cell r="C78" t="str">
            <v>Czech Republic (Pribor)</v>
          </cell>
          <cell r="D78">
            <v>2.5099999999999998</v>
          </cell>
          <cell r="E78">
            <v>1.7</v>
          </cell>
          <cell r="F78">
            <v>1.3</v>
          </cell>
          <cell r="G78">
            <v>1.3</v>
          </cell>
        </row>
        <row r="79">
          <cell r="C79" t="str">
            <v>Turkey</v>
          </cell>
          <cell r="D79">
            <v>12</v>
          </cell>
          <cell r="E79">
            <v>11.75</v>
          </cell>
          <cell r="F79">
            <v>11.2</v>
          </cell>
          <cell r="G79">
            <v>11.1</v>
          </cell>
        </row>
        <row r="80">
          <cell r="C80" t="str">
            <v>Hungary (Bubor)</v>
          </cell>
          <cell r="D80">
            <v>9.51</v>
          </cell>
          <cell r="E80">
            <v>8.3000000000000007</v>
          </cell>
          <cell r="F80">
            <v>7.2</v>
          </cell>
          <cell r="G80">
            <v>7.2</v>
          </cell>
        </row>
        <row r="82">
          <cell r="B82" t="str">
            <v>10-year yields</v>
          </cell>
        </row>
        <row r="83">
          <cell r="C83" t="str">
            <v>USA *</v>
          </cell>
          <cell r="D83">
            <v>2.9871000000000003</v>
          </cell>
          <cell r="E83">
            <v>2.2999999999999998</v>
          </cell>
          <cell r="F83">
            <v>2.6</v>
          </cell>
          <cell r="G83">
            <v>3.7</v>
          </cell>
        </row>
        <row r="84">
          <cell r="C84" t="str">
            <v>EMU</v>
          </cell>
          <cell r="D84">
            <v>3.11</v>
          </cell>
          <cell r="E84">
            <v>2.7</v>
          </cell>
          <cell r="F84">
            <v>3</v>
          </cell>
          <cell r="G84">
            <v>3.6</v>
          </cell>
        </row>
        <row r="85">
          <cell r="C85" t="str">
            <v>Japan *</v>
          </cell>
          <cell r="D85">
            <v>1.2749999999999999</v>
          </cell>
          <cell r="E85">
            <v>1.2</v>
          </cell>
          <cell r="F85">
            <v>1.25</v>
          </cell>
          <cell r="G85">
            <v>1.35</v>
          </cell>
        </row>
        <row r="86">
          <cell r="C86" t="str">
            <v>Australia *</v>
          </cell>
          <cell r="D86">
            <v>4.3849999999999998</v>
          </cell>
          <cell r="E86">
            <v>3.9</v>
          </cell>
          <cell r="F86">
            <v>4.0999999999999996</v>
          </cell>
          <cell r="G86">
            <v>4.5</v>
          </cell>
        </row>
        <row r="87">
          <cell r="C87" t="str">
            <v>United Kingdon</v>
          </cell>
          <cell r="D87">
            <v>3.5959999999999996</v>
          </cell>
          <cell r="E87">
            <v>3.1</v>
          </cell>
          <cell r="F87">
            <v>3</v>
          </cell>
          <cell r="G87">
            <v>3.5</v>
          </cell>
        </row>
        <row r="88">
          <cell r="C88" t="str">
            <v>Canada *</v>
          </cell>
          <cell r="D88">
            <v>3.145</v>
          </cell>
          <cell r="E88">
            <v>2.8</v>
          </cell>
          <cell r="F88">
            <v>3.1</v>
          </cell>
          <cell r="G88">
            <v>3.85</v>
          </cell>
        </row>
        <row r="89">
          <cell r="C89" t="str">
            <v>New Zealand *</v>
          </cell>
          <cell r="D89">
            <v>4.5149999999999997</v>
          </cell>
          <cell r="E89">
            <v>4</v>
          </cell>
          <cell r="F89">
            <v>4.0999999999999996</v>
          </cell>
          <cell r="G89">
            <v>4.3</v>
          </cell>
        </row>
        <row r="90">
          <cell r="C90" t="str">
            <v>Norway</v>
          </cell>
          <cell r="D90">
            <v>3.8719999999999994</v>
          </cell>
          <cell r="E90">
            <v>3.6</v>
          </cell>
          <cell r="F90">
            <v>3.9</v>
          </cell>
          <cell r="G90">
            <v>4</v>
          </cell>
        </row>
        <row r="91">
          <cell r="C91" t="str">
            <v>Poland</v>
          </cell>
          <cell r="D91">
            <v>6.1559999999999997</v>
          </cell>
          <cell r="E91">
            <v>6</v>
          </cell>
          <cell r="F91">
            <v>5.7</v>
          </cell>
          <cell r="G91">
            <v>5</v>
          </cell>
        </row>
        <row r="92">
          <cell r="C92" t="str">
            <v>Sweden</v>
          </cell>
          <cell r="D92">
            <v>2.86</v>
          </cell>
          <cell r="E92">
            <v>2.7</v>
          </cell>
          <cell r="F92">
            <v>3</v>
          </cell>
          <cell r="G92">
            <v>3.1</v>
          </cell>
        </row>
        <row r="93">
          <cell r="C93" t="str">
            <v>Switzerland</v>
          </cell>
          <cell r="D93">
            <v>2.2759999999999998</v>
          </cell>
          <cell r="E93">
            <v>2.1</v>
          </cell>
          <cell r="F93">
            <v>2.25</v>
          </cell>
          <cell r="G93">
            <v>2.4500000000000002</v>
          </cell>
        </row>
        <row r="94">
          <cell r="C94" t="str">
            <v>South Africa *</v>
          </cell>
          <cell r="D94">
            <v>8.44</v>
          </cell>
          <cell r="E94">
            <v>7.9</v>
          </cell>
          <cell r="F94">
            <v>7.5</v>
          </cell>
          <cell r="G94">
            <v>7.3</v>
          </cell>
        </row>
        <row r="95">
          <cell r="C95" t="str">
            <v>Czech Republic</v>
          </cell>
          <cell r="D95">
            <v>4.8899999999999997</v>
          </cell>
          <cell r="E95">
            <v>4.5999999999999996</v>
          </cell>
          <cell r="F95">
            <v>4.4000000000000004</v>
          </cell>
          <cell r="G95">
            <v>4</v>
          </cell>
        </row>
        <row r="96">
          <cell r="C96" t="str">
            <v>Turkey</v>
          </cell>
          <cell r="D96">
            <v>18</v>
          </cell>
          <cell r="E96">
            <v>16</v>
          </cell>
          <cell r="F96">
            <v>14.5</v>
          </cell>
          <cell r="G96">
            <v>13.4</v>
          </cell>
        </row>
        <row r="97">
          <cell r="C97" t="str">
            <v>Hungary</v>
          </cell>
          <cell r="D97">
            <v>11.73</v>
          </cell>
          <cell r="E97">
            <v>10.5</v>
          </cell>
          <cell r="F97">
            <v>9.5</v>
          </cell>
          <cell r="G97">
            <v>8</v>
          </cell>
        </row>
      </sheetData>
      <sheetData sheetId="15" refreshError="1">
        <row r="6">
          <cell r="F6">
            <v>39871.388981481483</v>
          </cell>
          <cell r="G6" t="str">
            <v>+ 3 Monate</v>
          </cell>
          <cell r="H6" t="str">
            <v>+ 6 Monate</v>
          </cell>
          <cell r="I6" t="str">
            <v>+ 12 Monate</v>
          </cell>
        </row>
        <row r="8">
          <cell r="B8" t="str">
            <v>EWU / USA</v>
          </cell>
          <cell r="D8" t="str">
            <v>USD pro EUR</v>
          </cell>
          <cell r="F8">
            <v>1.2637999999999998</v>
          </cell>
          <cell r="G8">
            <v>1.3</v>
          </cell>
          <cell r="H8">
            <v>1.25</v>
          </cell>
          <cell r="I8">
            <v>1.2</v>
          </cell>
        </row>
        <row r="9">
          <cell r="D9" t="str">
            <v>EUR pro USD</v>
          </cell>
          <cell r="F9">
            <v>0.79126444057604062</v>
          </cell>
          <cell r="G9">
            <v>0.76923076923076916</v>
          </cell>
          <cell r="H9">
            <v>0.8</v>
          </cell>
          <cell r="I9">
            <v>0.83333333333333337</v>
          </cell>
        </row>
        <row r="10">
          <cell r="B10" t="str">
            <v>Japan</v>
          </cell>
          <cell r="D10" t="str">
            <v>JPY pro EUR</v>
          </cell>
          <cell r="F10">
            <v>123.47</v>
          </cell>
          <cell r="G10">
            <v>125</v>
          </cell>
          <cell r="H10">
            <v>135</v>
          </cell>
          <cell r="I10">
            <v>140</v>
          </cell>
        </row>
        <row r="11">
          <cell r="D11" t="str">
            <v>JPY pro USD</v>
          </cell>
          <cell r="F11">
            <v>97.697420477923728</v>
          </cell>
          <cell r="G11">
            <v>96.153846153846146</v>
          </cell>
          <cell r="H11">
            <v>108</v>
          </cell>
          <cell r="I11">
            <v>116.66666666666667</v>
          </cell>
        </row>
        <row r="12">
          <cell r="B12" t="str">
            <v>Australien</v>
          </cell>
          <cell r="D12" t="str">
            <v>AUD pro EUR</v>
          </cell>
          <cell r="F12">
            <v>1.9651999999999998</v>
          </cell>
          <cell r="G12">
            <v>2.096774193548387</v>
          </cell>
          <cell r="H12">
            <v>1.838235294117647</v>
          </cell>
          <cell r="I12">
            <v>1.6438356164383561</v>
          </cell>
        </row>
        <row r="13">
          <cell r="D13" t="str">
            <v>USD pro AUD</v>
          </cell>
          <cell r="F13">
            <v>0.64308976185629962</v>
          </cell>
          <cell r="G13">
            <v>0.62</v>
          </cell>
          <cell r="H13">
            <v>0.68</v>
          </cell>
          <cell r="I13">
            <v>0.73</v>
          </cell>
        </row>
        <row r="14">
          <cell r="B14" t="str">
            <v>Großbritannien</v>
          </cell>
          <cell r="D14" t="str">
            <v>GBP pro EUR</v>
          </cell>
          <cell r="F14">
            <v>0.89070000000000005</v>
          </cell>
          <cell r="G14">
            <v>0.96296296296296291</v>
          </cell>
          <cell r="H14">
            <v>0.8928571428571429</v>
          </cell>
          <cell r="I14">
            <v>0.82758620689655171</v>
          </cell>
        </row>
        <row r="15">
          <cell r="D15" t="str">
            <v>USD pro GBP</v>
          </cell>
          <cell r="F15">
            <v>1.4188840238015041</v>
          </cell>
          <cell r="G15">
            <v>1.3500000000000003</v>
          </cell>
          <cell r="H15">
            <v>1.3999999999999997</v>
          </cell>
          <cell r="I15">
            <v>1.45</v>
          </cell>
        </row>
        <row r="16">
          <cell r="B16" t="str">
            <v>Kanada</v>
          </cell>
          <cell r="D16" t="str">
            <v>CAD pro EUR</v>
          </cell>
          <cell r="F16">
            <v>1.5887</v>
          </cell>
          <cell r="G16">
            <v>1.53</v>
          </cell>
          <cell r="H16">
            <v>1.48</v>
          </cell>
          <cell r="I16">
            <v>1.45</v>
          </cell>
        </row>
        <row r="17">
          <cell r="D17" t="str">
            <v>CAD pro USD</v>
          </cell>
          <cell r="F17">
            <v>1.2570818167431557</v>
          </cell>
          <cell r="G17">
            <v>1.1769230769230767</v>
          </cell>
          <cell r="H17">
            <v>1.1839999999999999</v>
          </cell>
          <cell r="I17">
            <v>1.2083333333333333</v>
          </cell>
        </row>
        <row r="18">
          <cell r="B18" t="str">
            <v>Neuseeland</v>
          </cell>
          <cell r="D18" t="str">
            <v>NZD pro EUR</v>
          </cell>
          <cell r="F18">
            <v>2.5060479873091412</v>
          </cell>
          <cell r="G18">
            <v>2.7083333333333335</v>
          </cell>
          <cell r="H18">
            <v>2.5</v>
          </cell>
          <cell r="I18">
            <v>2.1818181818181817</v>
          </cell>
        </row>
        <row r="19">
          <cell r="D19" t="str">
            <v>USD pro NZD</v>
          </cell>
          <cell r="F19">
            <v>0.50429999999999997</v>
          </cell>
          <cell r="G19">
            <v>0.48</v>
          </cell>
          <cell r="H19">
            <v>0.5</v>
          </cell>
          <cell r="I19">
            <v>0.55000000000000004</v>
          </cell>
        </row>
        <row r="20">
          <cell r="B20" t="str">
            <v>Norwegen</v>
          </cell>
          <cell r="D20" t="str">
            <v>NOK pro EUR</v>
          </cell>
          <cell r="F20">
            <v>8.821299999999999</v>
          </cell>
          <cell r="G20">
            <v>9</v>
          </cell>
          <cell r="H20">
            <v>8.75</v>
          </cell>
          <cell r="I20">
            <v>8.6</v>
          </cell>
        </row>
        <row r="21">
          <cell r="D21" t="str">
            <v>NOK pro USD</v>
          </cell>
          <cell r="F21">
            <v>6.979981009653426</v>
          </cell>
          <cell r="G21">
            <v>6.9230769230769225</v>
          </cell>
          <cell r="H21">
            <v>7</v>
          </cell>
          <cell r="I21">
            <v>7.166666666666667</v>
          </cell>
        </row>
        <row r="22">
          <cell r="B22" t="str">
            <v>Schweiz</v>
          </cell>
          <cell r="D22" t="str">
            <v>CHF pro EUR</v>
          </cell>
          <cell r="F22">
            <v>1.4844999999999999</v>
          </cell>
          <cell r="G22">
            <v>1.52</v>
          </cell>
          <cell r="H22">
            <v>1.53</v>
          </cell>
          <cell r="I22">
            <v>1.56</v>
          </cell>
        </row>
        <row r="23">
          <cell r="D23" t="str">
            <v>CHF pro USD</v>
          </cell>
          <cell r="F23">
            <v>1.1746320620351323</v>
          </cell>
          <cell r="G23">
            <v>1.1692307692307691</v>
          </cell>
          <cell r="H23">
            <v>1.2240000000000002</v>
          </cell>
          <cell r="I23">
            <v>1.3</v>
          </cell>
        </row>
        <row r="24">
          <cell r="B24" t="str">
            <v>Südafrika</v>
          </cell>
          <cell r="D24" t="str">
            <v>ZAR pro EUR</v>
          </cell>
          <cell r="F24">
            <v>12.57</v>
          </cell>
          <cell r="G24">
            <v>12.74</v>
          </cell>
          <cell r="H24">
            <v>12</v>
          </cell>
          <cell r="I24">
            <v>11.28</v>
          </cell>
        </row>
        <row r="25">
          <cell r="D25" t="str">
            <v>ZAR pro USD</v>
          </cell>
          <cell r="F25">
            <v>9.9461940180408313</v>
          </cell>
          <cell r="G25">
            <v>9.7999999999999989</v>
          </cell>
          <cell r="H25">
            <v>9.6000000000000014</v>
          </cell>
          <cell r="I25">
            <v>9.4</v>
          </cell>
        </row>
        <row r="26">
          <cell r="B26" t="str">
            <v>Polen</v>
          </cell>
          <cell r="D26" t="str">
            <v>PLN pro EUR</v>
          </cell>
          <cell r="F26">
            <v>4.6879999999999997</v>
          </cell>
          <cell r="G26">
            <v>5</v>
          </cell>
          <cell r="H26">
            <v>4.75</v>
          </cell>
          <cell r="I26">
            <v>4.2</v>
          </cell>
        </row>
        <row r="27">
          <cell r="B27" t="str">
            <v>Schweden</v>
          </cell>
          <cell r="D27" t="str">
            <v>SEK pro EUR</v>
          </cell>
          <cell r="F27">
            <v>11.437999999999999</v>
          </cell>
          <cell r="G27">
            <v>11.5</v>
          </cell>
          <cell r="H27">
            <v>11</v>
          </cell>
          <cell r="I27">
            <v>10.5</v>
          </cell>
        </row>
        <row r="28">
          <cell r="B28" t="str">
            <v>Tschechien</v>
          </cell>
          <cell r="D28" t="str">
            <v>CZK pro EUR</v>
          </cell>
          <cell r="F28">
            <v>28.07</v>
          </cell>
          <cell r="G28">
            <v>30</v>
          </cell>
          <cell r="H28">
            <v>29</v>
          </cell>
          <cell r="I28">
            <v>26</v>
          </cell>
        </row>
        <row r="29">
          <cell r="B29" t="str">
            <v>Türkei</v>
          </cell>
          <cell r="D29" t="str">
            <v>TRY pro EUR</v>
          </cell>
          <cell r="F29">
            <v>2.133</v>
          </cell>
          <cell r="G29">
            <v>2.34</v>
          </cell>
          <cell r="H29">
            <v>2.31</v>
          </cell>
          <cell r="I29">
            <v>2.14</v>
          </cell>
        </row>
        <row r="30">
          <cell r="B30" t="str">
            <v>Ungarn</v>
          </cell>
          <cell r="D30" t="str">
            <v>HUF pro EUR</v>
          </cell>
          <cell r="F30">
            <v>297.89999999999998</v>
          </cell>
          <cell r="G30">
            <v>315</v>
          </cell>
          <cell r="H30">
            <v>300</v>
          </cell>
          <cell r="I30">
            <v>280</v>
          </cell>
        </row>
        <row r="39">
          <cell r="F39" t="str">
            <v>actual</v>
          </cell>
          <cell r="G39" t="str">
            <v>+ 3 months</v>
          </cell>
          <cell r="H39" t="str">
            <v>+ 6 months</v>
          </cell>
          <cell r="I39" t="str">
            <v>+ 12 months</v>
          </cell>
        </row>
        <row r="41">
          <cell r="B41" t="str">
            <v>EMU / USA</v>
          </cell>
          <cell r="D41" t="str">
            <v>USD per EUR</v>
          </cell>
          <cell r="F41">
            <v>1.2637999999999998</v>
          </cell>
          <cell r="G41">
            <v>1.3</v>
          </cell>
          <cell r="H41">
            <v>1.25</v>
          </cell>
          <cell r="I41">
            <v>1.2</v>
          </cell>
        </row>
        <row r="42">
          <cell r="D42" t="str">
            <v>EUR per USD</v>
          </cell>
          <cell r="F42">
            <v>0.79126444057604062</v>
          </cell>
          <cell r="G42">
            <v>0.76923076923076916</v>
          </cell>
          <cell r="H42">
            <v>0.8</v>
          </cell>
          <cell r="I42">
            <v>0.83333333333333337</v>
          </cell>
        </row>
        <row r="43">
          <cell r="B43" t="str">
            <v>Japan</v>
          </cell>
          <cell r="D43" t="str">
            <v>JPY per EUR</v>
          </cell>
          <cell r="F43">
            <v>123.47</v>
          </cell>
          <cell r="G43">
            <v>125</v>
          </cell>
          <cell r="H43">
            <v>135</v>
          </cell>
          <cell r="I43">
            <v>140</v>
          </cell>
        </row>
        <row r="44">
          <cell r="D44" t="str">
            <v>JPY per USD</v>
          </cell>
          <cell r="F44">
            <v>97.697420477923728</v>
          </cell>
          <cell r="G44">
            <v>96.153846153846146</v>
          </cell>
          <cell r="H44">
            <v>108</v>
          </cell>
          <cell r="I44">
            <v>116.66666666666667</v>
          </cell>
        </row>
        <row r="45">
          <cell r="B45" t="str">
            <v>Australia</v>
          </cell>
          <cell r="D45" t="str">
            <v>AUD per EUR</v>
          </cell>
          <cell r="F45">
            <v>1.9651999999999998</v>
          </cell>
          <cell r="G45">
            <v>2.096774193548387</v>
          </cell>
          <cell r="H45">
            <v>1.838235294117647</v>
          </cell>
          <cell r="I45">
            <v>1.6438356164383561</v>
          </cell>
        </row>
        <row r="46">
          <cell r="D46" t="str">
            <v>USD per AUD</v>
          </cell>
          <cell r="F46">
            <v>0.64308976185629962</v>
          </cell>
          <cell r="G46">
            <v>0.62</v>
          </cell>
          <cell r="H46">
            <v>0.68</v>
          </cell>
          <cell r="I46">
            <v>0.73</v>
          </cell>
        </row>
        <row r="47">
          <cell r="B47" t="str">
            <v>United Kingdom</v>
          </cell>
          <cell r="D47" t="str">
            <v>GBP per EUR</v>
          </cell>
          <cell r="F47">
            <v>0.89070000000000005</v>
          </cell>
          <cell r="G47">
            <v>0.96296296296296291</v>
          </cell>
          <cell r="H47">
            <v>0.8928571428571429</v>
          </cell>
          <cell r="I47">
            <v>0.82758620689655171</v>
          </cell>
        </row>
        <row r="48">
          <cell r="D48" t="str">
            <v>USD per GBP</v>
          </cell>
          <cell r="F48">
            <v>1.4188840238015041</v>
          </cell>
          <cell r="G48">
            <v>1.3500000000000003</v>
          </cell>
          <cell r="H48">
            <v>1.3999999999999997</v>
          </cell>
          <cell r="I48">
            <v>1.45</v>
          </cell>
        </row>
        <row r="49">
          <cell r="B49" t="str">
            <v>Canada</v>
          </cell>
          <cell r="D49" t="str">
            <v>CAD per EUR</v>
          </cell>
          <cell r="F49">
            <v>1.5887</v>
          </cell>
          <cell r="G49">
            <v>1.53</v>
          </cell>
          <cell r="H49">
            <v>1.48</v>
          </cell>
          <cell r="I49">
            <v>1.45</v>
          </cell>
        </row>
        <row r="50">
          <cell r="D50" t="str">
            <v>CAD per USD</v>
          </cell>
          <cell r="F50">
            <v>1.2570818167431557</v>
          </cell>
          <cell r="G50">
            <v>1.1769230769230767</v>
          </cell>
          <cell r="H50">
            <v>1.1839999999999999</v>
          </cell>
          <cell r="I50">
            <v>1.2083333333333333</v>
          </cell>
        </row>
        <row r="51">
          <cell r="B51" t="str">
            <v>New Zealand</v>
          </cell>
          <cell r="D51" t="str">
            <v>NZD per EUR</v>
          </cell>
          <cell r="F51">
            <v>2.5060479873091412</v>
          </cell>
          <cell r="G51">
            <v>2.7083333333333335</v>
          </cell>
          <cell r="H51">
            <v>2.5</v>
          </cell>
          <cell r="I51">
            <v>2.1818181818181817</v>
          </cell>
        </row>
        <row r="52">
          <cell r="D52" t="str">
            <v>USD per NZD</v>
          </cell>
          <cell r="F52">
            <v>0.50429999999999997</v>
          </cell>
          <cell r="G52">
            <v>0.48</v>
          </cell>
          <cell r="H52">
            <v>0.5</v>
          </cell>
          <cell r="I52">
            <v>0.55000000000000004</v>
          </cell>
        </row>
        <row r="53">
          <cell r="B53" t="str">
            <v>Norway</v>
          </cell>
          <cell r="D53" t="str">
            <v>NOK per EUR</v>
          </cell>
          <cell r="F53">
            <v>8.821299999999999</v>
          </cell>
          <cell r="G53">
            <v>9</v>
          </cell>
          <cell r="H53">
            <v>8.75</v>
          </cell>
          <cell r="I53">
            <v>8.6</v>
          </cell>
        </row>
        <row r="54">
          <cell r="D54" t="str">
            <v>NOK per USD</v>
          </cell>
          <cell r="F54">
            <v>6.979981009653426</v>
          </cell>
          <cell r="G54">
            <v>6.9230769230769225</v>
          </cell>
          <cell r="H54">
            <v>7</v>
          </cell>
          <cell r="I54">
            <v>7.166666666666667</v>
          </cell>
        </row>
        <row r="55">
          <cell r="B55" t="str">
            <v>Switzerland</v>
          </cell>
          <cell r="D55" t="str">
            <v>CHF per EUR</v>
          </cell>
          <cell r="F55">
            <v>1.4844999999999999</v>
          </cell>
          <cell r="G55">
            <v>1.52</v>
          </cell>
          <cell r="H55">
            <v>1.53</v>
          </cell>
          <cell r="I55">
            <v>1.56</v>
          </cell>
        </row>
        <row r="56">
          <cell r="D56" t="str">
            <v>CHF per USD</v>
          </cell>
          <cell r="F56">
            <v>1.1746320620351323</v>
          </cell>
          <cell r="G56">
            <v>1.1692307692307691</v>
          </cell>
          <cell r="H56">
            <v>1.2240000000000002</v>
          </cell>
          <cell r="I56">
            <v>1.3</v>
          </cell>
        </row>
        <row r="57">
          <cell r="B57" t="str">
            <v>South Africa</v>
          </cell>
          <cell r="D57" t="str">
            <v>ZAR per EUR</v>
          </cell>
          <cell r="F57">
            <v>12.57</v>
          </cell>
          <cell r="G57">
            <v>12.74</v>
          </cell>
          <cell r="H57">
            <v>12</v>
          </cell>
          <cell r="I57">
            <v>11.28</v>
          </cell>
        </row>
        <row r="58">
          <cell r="D58" t="str">
            <v>ZAR per USD</v>
          </cell>
          <cell r="F58">
            <v>9.9461940180408313</v>
          </cell>
          <cell r="G58">
            <v>9.7999999999999989</v>
          </cell>
          <cell r="H58">
            <v>9.6000000000000014</v>
          </cell>
          <cell r="I58">
            <v>9.4</v>
          </cell>
        </row>
        <row r="59">
          <cell r="B59" t="str">
            <v>Poland</v>
          </cell>
          <cell r="D59" t="str">
            <v>PLN per EUR</v>
          </cell>
          <cell r="F59">
            <v>4.6879999999999997</v>
          </cell>
          <cell r="G59">
            <v>5</v>
          </cell>
          <cell r="H59">
            <v>4.75</v>
          </cell>
          <cell r="I59">
            <v>4.2</v>
          </cell>
        </row>
        <row r="60">
          <cell r="B60" t="str">
            <v>Sweden</v>
          </cell>
          <cell r="D60" t="str">
            <v>SEK per EUR</v>
          </cell>
          <cell r="F60">
            <v>11.437999999999999</v>
          </cell>
          <cell r="G60">
            <v>11.5</v>
          </cell>
          <cell r="H60">
            <v>11</v>
          </cell>
          <cell r="I60">
            <v>10.5</v>
          </cell>
        </row>
        <row r="61">
          <cell r="B61" t="str">
            <v>Czech Republic</v>
          </cell>
          <cell r="D61" t="str">
            <v>CZK per EUR</v>
          </cell>
          <cell r="F61">
            <v>28.07</v>
          </cell>
          <cell r="G61">
            <v>30</v>
          </cell>
          <cell r="H61">
            <v>29</v>
          </cell>
          <cell r="I61">
            <v>26</v>
          </cell>
        </row>
        <row r="62">
          <cell r="B62" t="str">
            <v>Turkey</v>
          </cell>
          <cell r="D62" t="str">
            <v>TRY per EUR</v>
          </cell>
          <cell r="F62">
            <v>2.133</v>
          </cell>
          <cell r="G62">
            <v>2.34</v>
          </cell>
          <cell r="H62">
            <v>2.31</v>
          </cell>
          <cell r="I62">
            <v>2.14</v>
          </cell>
        </row>
        <row r="63">
          <cell r="B63" t="str">
            <v>Hungary</v>
          </cell>
          <cell r="D63" t="str">
            <v>HUF per EUR</v>
          </cell>
          <cell r="F63">
            <v>297.89999999999998</v>
          </cell>
          <cell r="G63">
            <v>315</v>
          </cell>
          <cell r="H63">
            <v>300</v>
          </cell>
          <cell r="I63">
            <v>280</v>
          </cell>
        </row>
      </sheetData>
      <sheetData sheetId="16" refreshError="1"/>
      <sheetData sheetId="17" refreshError="1">
        <row r="4">
          <cell r="E4">
            <v>2008</v>
          </cell>
          <cell r="F4">
            <v>2009</v>
          </cell>
          <cell r="G4">
            <v>2010</v>
          </cell>
          <cell r="H4">
            <v>2008</v>
          </cell>
          <cell r="L4">
            <v>2009</v>
          </cell>
          <cell r="P4">
            <v>2010</v>
          </cell>
        </row>
        <row r="5">
          <cell r="H5" t="str">
            <v>08 Q1</v>
          </cell>
          <cell r="I5" t="str">
            <v>Q2</v>
          </cell>
          <cell r="J5" t="str">
            <v>Q3</v>
          </cell>
          <cell r="K5" t="str">
            <v>Q4</v>
          </cell>
          <cell r="L5" t="str">
            <v>09 Q1</v>
          </cell>
          <cell r="M5" t="str">
            <v>Q2</v>
          </cell>
          <cell r="N5" t="str">
            <v>Q3</v>
          </cell>
          <cell r="O5" t="str">
            <v>Q4</v>
          </cell>
          <cell r="P5" t="str">
            <v>10 Q1</v>
          </cell>
          <cell r="Q5" t="str">
            <v>Q2</v>
          </cell>
          <cell r="R5" t="str">
            <v>Q3</v>
          </cell>
          <cell r="S5" t="str">
            <v>Q4</v>
          </cell>
        </row>
        <row r="6">
          <cell r="E6">
            <v>2011</v>
          </cell>
          <cell r="F6">
            <v>2012</v>
          </cell>
          <cell r="G6">
            <v>2013</v>
          </cell>
          <cell r="H6">
            <v>2011</v>
          </cell>
          <cell r="L6">
            <v>2012</v>
          </cell>
          <cell r="P6">
            <v>2013</v>
          </cell>
        </row>
        <row r="7">
          <cell r="D7" t="str">
            <v xml:space="preserve">BIP-Zuwachs in % gegenüber Vorjahr    </v>
          </cell>
          <cell r="H7" t="str">
            <v>11 Q1</v>
          </cell>
          <cell r="I7" t="str">
            <v>Q2</v>
          </cell>
          <cell r="J7" t="str">
            <v>Q3</v>
          </cell>
          <cell r="K7" t="str">
            <v>Q4</v>
          </cell>
          <cell r="L7" t="str">
            <v>12 Q1</v>
          </cell>
          <cell r="M7" t="str">
            <v>Q2</v>
          </cell>
          <cell r="N7" t="str">
            <v>Q3</v>
          </cell>
          <cell r="O7" t="str">
            <v>Q4</v>
          </cell>
          <cell r="P7" t="str">
            <v>13 Q1</v>
          </cell>
          <cell r="Q7" t="str">
            <v>Q2</v>
          </cell>
          <cell r="R7" t="str">
            <v>Q3</v>
          </cell>
          <cell r="S7" t="str">
            <v>Q4</v>
          </cell>
        </row>
        <row r="8">
          <cell r="D8" t="str">
            <v xml:space="preserve"> USA</v>
          </cell>
          <cell r="E8">
            <v>1.1113859023421071</v>
          </cell>
          <cell r="F8">
            <v>-2.1460452330808977</v>
          </cell>
          <cell r="G8">
            <v>1.4024600465342303</v>
          </cell>
          <cell r="H8">
            <v>2.5374632411206477</v>
          </cell>
          <cell r="I8">
            <v>2.0537097307551875</v>
          </cell>
          <cell r="J8">
            <v>0.74576154554134177</v>
          </cell>
          <cell r="K8">
            <v>-0.8235304241568997</v>
          </cell>
          <cell r="L8">
            <v>-2.0163858835651638</v>
          </cell>
          <cell r="M8">
            <v>-3.0680946488565297</v>
          </cell>
          <cell r="N8">
            <v>-2.7288637501364406</v>
          </cell>
          <cell r="O8">
            <v>-0.75830995354671415</v>
          </cell>
          <cell r="P8">
            <v>0.64389195711849823</v>
          </cell>
          <cell r="Q8">
            <v>1.4730206271204622</v>
          </cell>
          <cell r="R8">
            <v>1.6924845022797399</v>
          </cell>
          <cell r="S8">
            <v>1.7878195153346894</v>
          </cell>
        </row>
        <row r="9">
          <cell r="D9" t="str">
            <v xml:space="preserve"> EWU</v>
          </cell>
          <cell r="E9">
            <v>0.7</v>
          </cell>
          <cell r="F9">
            <v>-3.1</v>
          </cell>
          <cell r="G9">
            <v>1</v>
          </cell>
          <cell r="H9">
            <v>2.1377726979495293</v>
          </cell>
          <cell r="I9">
            <v>1.4295977498743895</v>
          </cell>
          <cell r="J9">
            <v>0.58267544189507703</v>
          </cell>
          <cell r="K9">
            <v>-1.2869942392129303</v>
          </cell>
          <cell r="L9">
            <v>-3.479439982883477</v>
          </cell>
          <cell r="M9">
            <v>-3.7826309939488567</v>
          </cell>
          <cell r="N9">
            <v>-3.4409824511990337</v>
          </cell>
          <cell r="O9">
            <v>-1.7581512040954408</v>
          </cell>
          <cell r="P9">
            <v>7.467326612784575E-2</v>
          </cell>
          <cell r="Q9">
            <v>1.0392514600417968</v>
          </cell>
          <cell r="R9">
            <v>1.3315614493892554</v>
          </cell>
          <cell r="S9">
            <v>1.5672304160636656</v>
          </cell>
        </row>
        <row r="10">
          <cell r="D10" t="str">
            <v xml:space="preserve"> Japan</v>
          </cell>
          <cell r="E10">
            <v>-0.74361233919537995</v>
          </cell>
          <cell r="F10">
            <v>-5.2</v>
          </cell>
          <cell r="G10">
            <v>0.8</v>
          </cell>
          <cell r="H10">
            <v>1.4103985657544484</v>
          </cell>
          <cell r="I10">
            <v>0.51532110203402226</v>
          </cell>
          <cell r="J10">
            <v>-0.19624558162098538</v>
          </cell>
          <cell r="K10">
            <v>-4.305501493754079</v>
          </cell>
          <cell r="L10">
            <v>-6.5529857690105899</v>
          </cell>
          <cell r="M10">
            <v>-6.1657950478412857</v>
          </cell>
          <cell r="N10">
            <v>-5.7284593285839094</v>
          </cell>
          <cell r="O10">
            <v>-2.3371164081250129</v>
          </cell>
          <cell r="P10">
            <v>-6.9955859594386993E-2</v>
          </cell>
          <cell r="Q10">
            <v>0.95268645602595825</v>
          </cell>
          <cell r="R10">
            <v>1.121899992776207</v>
          </cell>
          <cell r="S10">
            <v>1.134102249574326</v>
          </cell>
        </row>
        <row r="11">
          <cell r="D11" t="str">
            <v xml:space="preserve"> Deutschland</v>
          </cell>
          <cell r="E11">
            <v>1.2949067773285776</v>
          </cell>
          <cell r="F11">
            <v>-3.8488681494667389</v>
          </cell>
          <cell r="G11">
            <v>1.3797103089027161</v>
          </cell>
          <cell r="H11">
            <v>2.8389017413604591</v>
          </cell>
          <cell r="I11">
            <v>1.9622209911181585</v>
          </cell>
          <cell r="J11">
            <v>0.80650891778584821</v>
          </cell>
          <cell r="K11">
            <v>-1.651824442752698</v>
          </cell>
          <cell r="L11">
            <v>-4.9683925083705418</v>
          </cell>
          <cell r="M11">
            <v>-4.5876995705897627</v>
          </cell>
          <cell r="N11">
            <v>-3.9719429855320243</v>
          </cell>
          <cell r="O11">
            <v>-1.5146249096439846</v>
          </cell>
          <cell r="P11">
            <v>0.7154071022612527</v>
          </cell>
          <cell r="Q11">
            <v>1.1833780822912985</v>
          </cell>
          <cell r="R11">
            <v>1.4881792628659696</v>
          </cell>
          <cell r="S11">
            <v>1.4940265321694994</v>
          </cell>
        </row>
        <row r="12">
          <cell r="D12" t="str">
            <v xml:space="preserve"> Großbritannien</v>
          </cell>
          <cell r="E12">
            <v>0.7</v>
          </cell>
          <cell r="F12">
            <v>-3</v>
          </cell>
          <cell r="G12">
            <v>0</v>
          </cell>
          <cell r="H12">
            <v>2.6</v>
          </cell>
          <cell r="I12">
            <v>1.7</v>
          </cell>
          <cell r="J12">
            <v>0.2</v>
          </cell>
          <cell r="K12">
            <v>-1.9</v>
          </cell>
          <cell r="L12">
            <v>-3.1</v>
          </cell>
          <cell r="M12">
            <v>-3.7</v>
          </cell>
          <cell r="N12">
            <v>-3.3</v>
          </cell>
          <cell r="O12">
            <v>-1.7</v>
          </cell>
          <cell r="P12">
            <v>-0.8</v>
          </cell>
          <cell r="Q12">
            <v>0</v>
          </cell>
          <cell r="R12">
            <v>0.5</v>
          </cell>
          <cell r="S12">
            <v>0.6</v>
          </cell>
        </row>
        <row r="13">
          <cell r="D13" t="str">
            <v xml:space="preserve"> Schweiz</v>
          </cell>
          <cell r="E13">
            <v>1.6322572929694967</v>
          </cell>
          <cell r="F13">
            <v>-2.3754782244474915</v>
          </cell>
          <cell r="G13">
            <v>0.81034665397337058</v>
          </cell>
          <cell r="H13">
            <v>3.1476520102206251</v>
          </cell>
          <cell r="I13">
            <v>2.2741798465160779</v>
          </cell>
          <cell r="J13">
            <v>1.2833312297579891</v>
          </cell>
          <cell r="K13">
            <v>-0.12286392841992511</v>
          </cell>
          <cell r="L13">
            <v>-2.0924071525972643</v>
          </cell>
          <cell r="M13">
            <v>-2.6186496914502588</v>
          </cell>
          <cell r="N13">
            <v>-2.6474705491831063</v>
          </cell>
          <cell r="O13">
            <v>-2.1423674871835163</v>
          </cell>
          <cell r="P13">
            <v>-6.2647067126964107E-2</v>
          </cell>
          <cell r="Q13">
            <v>0.72626318478328233</v>
          </cell>
          <cell r="R13">
            <v>1.2041895539593339</v>
          </cell>
          <cell r="S13">
            <v>1.3769689939236773</v>
          </cell>
        </row>
        <row r="14">
          <cell r="D14" t="str">
            <v xml:space="preserve"> Großbritannien</v>
          </cell>
          <cell r="E14">
            <v>0.8</v>
          </cell>
          <cell r="F14">
            <v>0.8</v>
          </cell>
          <cell r="G14">
            <v>0.5</v>
          </cell>
          <cell r="H14">
            <v>1.6</v>
          </cell>
          <cell r="I14">
            <v>0.6</v>
          </cell>
          <cell r="J14">
            <v>0.5</v>
          </cell>
          <cell r="K14">
            <v>0.7</v>
          </cell>
          <cell r="L14">
            <v>0.5</v>
          </cell>
          <cell r="M14">
            <v>0.8</v>
          </cell>
          <cell r="N14">
            <v>0.8</v>
          </cell>
          <cell r="O14">
            <v>1</v>
          </cell>
          <cell r="P14">
            <v>0.8</v>
          </cell>
          <cell r="Q14">
            <v>0.6</v>
          </cell>
          <cell r="R14">
            <v>0.2</v>
          </cell>
          <cell r="S14">
            <v>0.5</v>
          </cell>
        </row>
        <row r="15">
          <cell r="D15" t="str">
            <v>BIP-Zuwachs in % gegenüber Vorquartal, einfache Rate</v>
          </cell>
          <cell r="E15">
            <v>1.8033582348498056</v>
          </cell>
          <cell r="F15">
            <v>1.050254102987247</v>
          </cell>
          <cell r="G15">
            <v>1.5939896065803483</v>
          </cell>
          <cell r="H15">
            <v>2.4059831789874142</v>
          </cell>
          <cell r="I15">
            <v>2.1871091458421255</v>
          </cell>
          <cell r="J15">
            <v>1.5242807982760009</v>
          </cell>
          <cell r="K15">
            <v>1.1116617905296833</v>
          </cell>
          <cell r="L15">
            <v>0.88386725646554254</v>
          </cell>
          <cell r="M15">
            <v>0.77909646450986525</v>
          </cell>
          <cell r="N15">
            <v>1.0533775513078991</v>
          </cell>
          <cell r="O15">
            <v>1.4828604476964546</v>
          </cell>
          <cell r="P15">
            <v>1.6866940815904563</v>
          </cell>
          <cell r="Q15">
            <v>1.6726126433771471</v>
          </cell>
          <cell r="R15">
            <v>1.5466290834825092</v>
          </cell>
          <cell r="S15">
            <v>1.4717456369997439</v>
          </cell>
        </row>
        <row r="16">
          <cell r="D16" t="str">
            <v xml:space="preserve"> USA</v>
          </cell>
          <cell r="E16" t="str">
            <v>-</v>
          </cell>
          <cell r="F16" t="str">
            <v>-</v>
          </cell>
          <cell r="G16" t="str">
            <v>-</v>
          </cell>
          <cell r="H16">
            <v>0.21771493971962741</v>
          </cell>
          <cell r="I16">
            <v>0.69895243001889185</v>
          </cell>
          <cell r="J16">
            <v>-0.12790558862153034</v>
          </cell>
          <cell r="K16">
            <v>-1.6000136607356268</v>
          </cell>
          <cell r="L16">
            <v>-1.01</v>
          </cell>
          <cell r="M16">
            <v>-0.3819355533441211</v>
          </cell>
          <cell r="N16">
            <v>0.22157481579321825</v>
          </cell>
          <cell r="O16">
            <v>0.39338124182424394</v>
          </cell>
          <cell r="P16">
            <v>0.41128129779704636</v>
          </cell>
          <cell r="Q16">
            <v>0.43876386579128734</v>
          </cell>
          <cell r="R16">
            <v>0.4383669540818147</v>
          </cell>
          <cell r="S16">
            <v>0.48751919977154046</v>
          </cell>
        </row>
        <row r="17">
          <cell r="D17" t="str">
            <v xml:space="preserve"> EWU</v>
          </cell>
          <cell r="E17" t="str">
            <v>-</v>
          </cell>
          <cell r="F17" t="str">
            <v>-</v>
          </cell>
          <cell r="G17" t="str">
            <v>-</v>
          </cell>
          <cell r="H17">
            <v>0.68818441957911602</v>
          </cell>
          <cell r="I17">
            <v>-0.25141175396127835</v>
          </cell>
          <cell r="J17">
            <v>-0.24983359858113374</v>
          </cell>
          <cell r="K17">
            <v>-1.4684125766989808</v>
          </cell>
          <cell r="L17">
            <v>-1.5481306400957635</v>
          </cell>
          <cell r="M17">
            <v>-0.56474266830011288</v>
          </cell>
          <cell r="N17">
            <v>0.1043591978146452</v>
          </cell>
          <cell r="O17">
            <v>0.2487966322581201</v>
          </cell>
          <cell r="P17">
            <v>0.28861202622896087</v>
          </cell>
          <cell r="Q17">
            <v>0.39367246110350607</v>
          </cell>
          <cell r="R17">
            <v>0.39396451206539496</v>
          </cell>
          <cell r="S17">
            <v>0.4819473897787816</v>
          </cell>
        </row>
        <row r="18">
          <cell r="D18" t="str">
            <v xml:space="preserve"> Japan</v>
          </cell>
          <cell r="E18" t="str">
            <v>-</v>
          </cell>
          <cell r="F18" t="str">
            <v>-</v>
          </cell>
          <cell r="G18" t="str">
            <v>-</v>
          </cell>
          <cell r="H18">
            <v>0.338381744057628</v>
          </cell>
          <cell r="I18">
            <v>-1.1514055328576802</v>
          </cell>
          <cell r="J18">
            <v>-0.35135402710977814</v>
          </cell>
          <cell r="K18">
            <v>-3.177124134421291</v>
          </cell>
          <cell r="L18">
            <v>-2.0181689322566996</v>
          </cell>
          <cell r="M18">
            <v>-0.74183376758224995</v>
          </cell>
          <cell r="N18">
            <v>0.11308122101532092</v>
          </cell>
          <cell r="O18">
            <v>0.30600101943292657</v>
          </cell>
          <cell r="P18">
            <v>0.25639570990445293</v>
          </cell>
          <cell r="Q18">
            <v>0.27393283027423365</v>
          </cell>
          <cell r="R18">
            <v>0.28088743938428706</v>
          </cell>
          <cell r="S18">
            <v>0.31810482269337115</v>
          </cell>
        </row>
        <row r="19">
          <cell r="D19" t="str">
            <v xml:space="preserve"> Deutschland</v>
          </cell>
          <cell r="E19" t="str">
            <v>-</v>
          </cell>
          <cell r="F19" t="str">
            <v>-</v>
          </cell>
          <cell r="G19" t="str">
            <v>-</v>
          </cell>
          <cell r="H19">
            <v>1.5243524600322189</v>
          </cell>
          <cell r="I19">
            <v>-0.50397600446430602</v>
          </cell>
          <cell r="J19">
            <v>-0.54158268337567961</v>
          </cell>
          <cell r="K19">
            <v>-2.1076375427342953</v>
          </cell>
          <cell r="L19">
            <v>-1.8993249324932577</v>
          </cell>
          <cell r="M19">
            <v>-0.10539878713476014</v>
          </cell>
          <cell r="N19">
            <v>0.10028608120191507</v>
          </cell>
          <cell r="O19">
            <v>0.39738733474897003</v>
          </cell>
          <cell r="P19">
            <v>0.32199620873554125</v>
          </cell>
          <cell r="Q19">
            <v>0.35875834407586638</v>
          </cell>
          <cell r="R19">
            <v>0.40182459426283401</v>
          </cell>
          <cell r="S19">
            <v>0.40317175777614978</v>
          </cell>
        </row>
        <row r="20">
          <cell r="D20" t="str">
            <v xml:space="preserve"> Großbritannien</v>
          </cell>
          <cell r="E20" t="str">
            <v>-</v>
          </cell>
          <cell r="F20" t="str">
            <v>-</v>
          </cell>
          <cell r="G20" t="str">
            <v>-</v>
          </cell>
          <cell r="H20">
            <v>0.4</v>
          </cell>
          <cell r="I20">
            <v>0</v>
          </cell>
          <cell r="J20">
            <v>-0.7</v>
          </cell>
          <cell r="K20">
            <v>-1.5</v>
          </cell>
          <cell r="L20">
            <v>-0.9</v>
          </cell>
          <cell r="M20">
            <v>-0.6</v>
          </cell>
          <cell r="N20">
            <v>-0.3</v>
          </cell>
          <cell r="O20">
            <v>0.1</v>
          </cell>
          <cell r="P20">
            <v>0.1</v>
          </cell>
          <cell r="Q20">
            <v>0.1</v>
          </cell>
          <cell r="R20">
            <v>0.2</v>
          </cell>
          <cell r="S20">
            <v>0.2</v>
          </cell>
        </row>
        <row r="21">
          <cell r="D21" t="str">
            <v xml:space="preserve"> Schweiz</v>
          </cell>
          <cell r="E21" t="str">
            <v>-</v>
          </cell>
          <cell r="F21" t="str">
            <v>-</v>
          </cell>
          <cell r="G21" t="str">
            <v>-</v>
          </cell>
          <cell r="H21">
            <v>0.13006210314701061</v>
          </cell>
          <cell r="I21">
            <v>0.11653056691678376</v>
          </cell>
          <cell r="J21">
            <v>-6.2846848866715543E-2</v>
          </cell>
          <cell r="K21">
            <v>-0.30604390859407804</v>
          </cell>
          <cell r="L21">
            <v>-1.8444687365275603</v>
          </cell>
          <cell r="M21">
            <v>-0.42158476913077836</v>
          </cell>
          <cell r="N21">
            <v>-9.2424118683454015E-2</v>
          </cell>
          <cell r="O21">
            <v>0.21120739210336303</v>
          </cell>
          <cell r="P21">
            <v>0.2415827800305026</v>
          </cell>
          <cell r="Q21">
            <v>0.36449201136365961</v>
          </cell>
          <cell r="R21">
            <v>0.38161773975957658</v>
          </cell>
          <cell r="S21">
            <v>0.38229157713236539</v>
          </cell>
        </row>
        <row r="22">
          <cell r="D22" t="str">
            <v xml:space="preserve"> Großbritannien</v>
          </cell>
          <cell r="E22" t="str">
            <v>-</v>
          </cell>
          <cell r="F22" t="str">
            <v>-</v>
          </cell>
          <cell r="G22" t="str">
            <v>-</v>
          </cell>
          <cell r="H22">
            <v>0.4</v>
          </cell>
          <cell r="I22">
            <v>0.1</v>
          </cell>
          <cell r="J22">
            <v>0.5</v>
          </cell>
          <cell r="K22">
            <v>-0.3</v>
          </cell>
          <cell r="L22">
            <v>0.2</v>
          </cell>
          <cell r="M22">
            <v>0.4</v>
          </cell>
          <cell r="N22">
            <v>0.5</v>
          </cell>
          <cell r="O22">
            <v>-0.1</v>
          </cell>
          <cell r="P22">
            <v>0</v>
          </cell>
          <cell r="Q22">
            <v>0.1</v>
          </cell>
          <cell r="R22">
            <v>0.2</v>
          </cell>
          <cell r="S22">
            <v>0.2</v>
          </cell>
        </row>
        <row r="23">
          <cell r="D23" t="str">
            <v>BIP-Zuwachs in % gegenüber Vorquartal, annualisiert</v>
          </cell>
          <cell r="E23" t="str">
            <v>-</v>
          </cell>
          <cell r="F23" t="str">
            <v>-</v>
          </cell>
          <cell r="G23" t="str">
            <v>-</v>
          </cell>
          <cell r="H23">
            <v>0.3909563251331738</v>
          </cell>
          <cell r="I23">
            <v>0.48419778302466465</v>
          </cell>
          <cell r="J23">
            <v>0.21767356399202686</v>
          </cell>
          <cell r="K23">
            <v>1.4868959383029789E-2</v>
          </cell>
          <cell r="L23">
            <v>0.16478546891964818</v>
          </cell>
          <cell r="M23">
            <v>0.37984205928942583</v>
          </cell>
          <cell r="N23">
            <v>0.49042667833634201</v>
          </cell>
          <cell r="O23">
            <v>0.43993813216540723</v>
          </cell>
          <cell r="P23">
            <v>0.36597168026875071</v>
          </cell>
          <cell r="Q23">
            <v>0.36594159220684208</v>
          </cell>
          <cell r="R23">
            <v>0.3659079769956497</v>
          </cell>
          <cell r="S23">
            <v>0.36587079187320182</v>
          </cell>
        </row>
        <row r="24">
          <cell r="D24" t="str">
            <v xml:space="preserve"> USA</v>
          </cell>
          <cell r="E24" t="str">
            <v>-</v>
          </cell>
          <cell r="F24" t="str">
            <v>-</v>
          </cell>
          <cell r="G24" t="str">
            <v>-</v>
          </cell>
          <cell r="H24">
            <v>0.87370787668128003</v>
          </cell>
          <cell r="I24">
            <v>2.8252586136575246</v>
          </cell>
          <cell r="J24">
            <v>-0.51064160084841603</v>
          </cell>
          <cell r="K24">
            <v>-6.2980839082123792</v>
          </cell>
          <cell r="L24">
            <v>-3.9792050797959888</v>
          </cell>
          <cell r="M24">
            <v>-1.5190119919864884</v>
          </cell>
          <cell r="N24">
            <v>0.88924934084442953</v>
          </cell>
          <cell r="O24">
            <v>1.5828342694395872</v>
          </cell>
          <cell r="P24">
            <v>1.6553021858276793</v>
          </cell>
          <cell r="Q24">
            <v>1.7666401112495009</v>
          </cell>
          <cell r="R24">
            <v>1.7650314840578432</v>
          </cell>
          <cell r="S24">
            <v>1.9643837022288153</v>
          </cell>
        </row>
        <row r="25">
          <cell r="D25" t="str">
            <v xml:space="preserve"> EWU</v>
          </cell>
          <cell r="E25" t="str">
            <v>-</v>
          </cell>
          <cell r="F25" t="str">
            <v>-</v>
          </cell>
          <cell r="G25" t="str">
            <v>-</v>
          </cell>
          <cell r="H25">
            <v>2.7812841393820094</v>
          </cell>
          <cell r="I25">
            <v>-1.0018608961286901</v>
          </cell>
          <cell r="J25">
            <v>-0.99559561833805788</v>
          </cell>
          <cell r="K25">
            <v>-5.7455380250478783</v>
          </cell>
          <cell r="L25">
            <v>-6.0501984745759074</v>
          </cell>
          <cell r="M25">
            <v>-2.2399065609162676</v>
          </cell>
          <cell r="N25">
            <v>0.41809069653109532</v>
          </cell>
          <cell r="O25">
            <v>0.9989066788985923</v>
          </cell>
          <cell r="P25">
            <v>1.1594555421503117</v>
          </cell>
          <cell r="Q25">
            <v>1.5840129530594282</v>
          </cell>
          <cell r="R25">
            <v>1.5851950131405204</v>
          </cell>
          <cell r="S25">
            <v>1.9417707876585553</v>
          </cell>
        </row>
        <row r="26">
          <cell r="D26" t="str">
            <v xml:space="preserve"> Japan</v>
          </cell>
          <cell r="E26" t="str">
            <v>-</v>
          </cell>
          <cell r="F26" t="str">
            <v>-</v>
          </cell>
          <cell r="G26" t="str">
            <v>-</v>
          </cell>
          <cell r="H26">
            <v>1.3604126198062403</v>
          </cell>
          <cell r="I26">
            <v>-4.5266868751005092</v>
          </cell>
          <cell r="J26">
            <v>-1.398026463870309</v>
          </cell>
          <cell r="K26">
            <v>-12.115575686607798</v>
          </cell>
          <cell r="L26">
            <v>-7.8315667948408532</v>
          </cell>
          <cell r="M26">
            <v>-2.9344790247501749</v>
          </cell>
          <cell r="N26">
            <v>0.45309270438180249</v>
          </cell>
          <cell r="O26">
            <v>1.2296337450941053</v>
          </cell>
          <cell r="P26">
            <v>1.0295339115972837</v>
          </cell>
          <cell r="Q26">
            <v>1.100241900737629</v>
          </cell>
          <cell r="R26">
            <v>1.1282924935333938</v>
          </cell>
          <cell r="S26">
            <v>1.2785036174033877</v>
          </cell>
        </row>
        <row r="27">
          <cell r="D27" t="str">
            <v xml:space="preserve"> Deutschland</v>
          </cell>
          <cell r="E27" t="str">
            <v>-</v>
          </cell>
          <cell r="F27" t="str">
            <v>-</v>
          </cell>
          <cell r="G27" t="str">
            <v>-</v>
          </cell>
          <cell r="H27">
            <v>6.2382510897195971</v>
          </cell>
          <cell r="I27">
            <v>-2.0007156468724503</v>
          </cell>
          <cell r="J27">
            <v>-2.1487954803322538</v>
          </cell>
          <cell r="K27">
            <v>-8.1677472427233937</v>
          </cell>
          <cell r="L27">
            <v>-7.3835812810793584</v>
          </cell>
          <cell r="M27">
            <v>-0.42092908250185701</v>
          </cell>
          <cell r="N27">
            <v>0.40174816623658671</v>
          </cell>
          <cell r="O27">
            <v>1.5990494672003024</v>
          </cell>
          <cell r="P27">
            <v>1.2942190932259621</v>
          </cell>
          <cell r="Q27">
            <v>1.4427743157986725</v>
          </cell>
          <cell r="R27">
            <v>1.617012135317438</v>
          </cell>
          <cell r="S27">
            <v>1.6224661193214871</v>
          </cell>
        </row>
        <row r="28">
          <cell r="D28" t="str">
            <v xml:space="preserve"> Großbritannien</v>
          </cell>
          <cell r="E28" t="str">
            <v>-</v>
          </cell>
          <cell r="F28" t="str">
            <v>-</v>
          </cell>
          <cell r="G28" t="str">
            <v>-</v>
          </cell>
          <cell r="H28">
            <v>1.6</v>
          </cell>
          <cell r="I28">
            <v>-0.1</v>
          </cell>
          <cell r="J28">
            <v>-2.8</v>
          </cell>
          <cell r="K28">
            <v>-6</v>
          </cell>
          <cell r="L28">
            <v>-3.6</v>
          </cell>
          <cell r="M28">
            <v>-2.5</v>
          </cell>
          <cell r="N28">
            <v>-1.1000000000000001</v>
          </cell>
          <cell r="O28">
            <v>0.3</v>
          </cell>
          <cell r="P28">
            <v>0.2</v>
          </cell>
          <cell r="Q28">
            <v>0.5</v>
          </cell>
          <cell r="R28">
            <v>0.9</v>
          </cell>
          <cell r="S28">
            <v>1</v>
          </cell>
        </row>
        <row r="29">
          <cell r="D29" t="str">
            <v xml:space="preserve"> Schweiz</v>
          </cell>
          <cell r="E29" t="str">
            <v>-</v>
          </cell>
          <cell r="F29" t="str">
            <v>-</v>
          </cell>
          <cell r="G29" t="str">
            <v>-</v>
          </cell>
          <cell r="H29">
            <v>0.52126426197476405</v>
          </cell>
          <cell r="I29">
            <v>0.46693766319789631</v>
          </cell>
          <cell r="J29">
            <v>-0.25115051115764686</v>
          </cell>
          <cell r="K29">
            <v>-1.2185673191451372</v>
          </cell>
          <cell r="L29">
            <v>-7.1762494778167252</v>
          </cell>
          <cell r="M29">
            <v>-1.6757049938113653</v>
          </cell>
          <cell r="N29">
            <v>-0.36918425740076088</v>
          </cell>
          <cell r="O29">
            <v>0.84750985281539215</v>
          </cell>
          <cell r="P29">
            <v>0.96983849762943919</v>
          </cell>
          <cell r="Q29">
            <v>1.4659586984366655</v>
          </cell>
          <cell r="R29">
            <v>1.5352311365220146</v>
          </cell>
          <cell r="S29">
            <v>1.5379574891690453</v>
          </cell>
        </row>
        <row r="30">
          <cell r="D30" t="str">
            <v xml:space="preserve"> Großbritannien</v>
          </cell>
          <cell r="E30" t="str">
            <v>-</v>
          </cell>
          <cell r="F30" t="str">
            <v>-</v>
          </cell>
          <cell r="G30" t="str">
            <v>-</v>
          </cell>
          <cell r="H30">
            <v>1.6</v>
          </cell>
          <cell r="I30">
            <v>0.4</v>
          </cell>
          <cell r="J30">
            <v>2</v>
          </cell>
          <cell r="K30">
            <v>-1.1000000000000001</v>
          </cell>
          <cell r="L30">
            <v>0.6</v>
          </cell>
          <cell r="M30">
            <v>1.6</v>
          </cell>
          <cell r="N30">
            <v>2.2000000000000002</v>
          </cell>
          <cell r="O30">
            <v>-0.5</v>
          </cell>
          <cell r="P30">
            <v>0</v>
          </cell>
          <cell r="Q30">
            <v>0.5</v>
          </cell>
          <cell r="R30">
            <v>0.8</v>
          </cell>
          <cell r="S30">
            <v>0.8</v>
          </cell>
        </row>
        <row r="31">
          <cell r="D31" t="str">
            <v>Inflationsrate</v>
          </cell>
          <cell r="E31" t="str">
            <v>-</v>
          </cell>
          <cell r="F31" t="str">
            <v>-</v>
          </cell>
          <cell r="G31" t="str">
            <v>-</v>
          </cell>
          <cell r="H31">
            <v>1.5730200373613883</v>
          </cell>
          <cell r="I31">
            <v>1.9509034442320115</v>
          </cell>
          <cell r="J31">
            <v>0.87354129054521934</v>
          </cell>
          <cell r="K31">
            <v>5.9489104004313731E-2</v>
          </cell>
          <cell r="L31">
            <v>0.66077292131237186</v>
          </cell>
          <cell r="M31">
            <v>1.528046978818125</v>
          </cell>
          <cell r="N31">
            <v>1.9761850534455192</v>
          </cell>
          <cell r="O31">
            <v>1.7713993589584049</v>
          </cell>
          <cell r="P31">
            <v>1.4719424618656092</v>
          </cell>
          <cell r="Q31">
            <v>1.4718207834655743</v>
          </cell>
          <cell r="R31">
            <v>1.4716848411361809</v>
          </cell>
          <cell r="S31">
            <v>1.4715344619883552</v>
          </cell>
        </row>
        <row r="32">
          <cell r="D32" t="str">
            <v xml:space="preserve"> USA</v>
          </cell>
          <cell r="E32">
            <v>3.8</v>
          </cell>
          <cell r="F32">
            <v>-0.2</v>
          </cell>
          <cell r="G32">
            <v>2.7</v>
          </cell>
          <cell r="H32">
            <v>4.1976001134883312</v>
          </cell>
          <cell r="I32">
            <v>4.2687109138592083</v>
          </cell>
          <cell r="J32">
            <v>5.2340992234131578</v>
          </cell>
          <cell r="K32">
            <v>1.533615173819225</v>
          </cell>
          <cell r="L32">
            <v>-8.0512016800671216E-2</v>
          </cell>
          <cell r="M32">
            <v>-0.61620489130707057</v>
          </cell>
          <cell r="N32">
            <v>-1.4284860393732335</v>
          </cell>
          <cell r="O32">
            <v>1.4963048900798359</v>
          </cell>
          <cell r="P32">
            <v>2.6762107457881434</v>
          </cell>
          <cell r="Q32">
            <v>2.7302620067517269</v>
          </cell>
          <cell r="R32">
            <v>2.6788930357115381</v>
          </cell>
          <cell r="S32">
            <v>2.545842021789313</v>
          </cell>
        </row>
        <row r="33">
          <cell r="D33" t="str">
            <v xml:space="preserve"> EWU</v>
          </cell>
          <cell r="E33">
            <v>3.3</v>
          </cell>
          <cell r="F33">
            <v>0.7</v>
          </cell>
          <cell r="G33">
            <v>1.9</v>
          </cell>
          <cell r="H33">
            <v>3.3547050061524475</v>
          </cell>
          <cell r="I33">
            <v>3.6320076665069312</v>
          </cell>
          <cell r="J33">
            <v>3.8433300347942678</v>
          </cell>
          <cell r="K33">
            <v>2.2856242118537207</v>
          </cell>
          <cell r="L33">
            <v>0.9637151050054138</v>
          </cell>
          <cell r="M33">
            <v>0.32940644502381655</v>
          </cell>
          <cell r="N33">
            <v>0.34802596370075989</v>
          </cell>
          <cell r="O33">
            <v>1.0460626650543592</v>
          </cell>
          <cell r="P33">
            <v>1.8456600320253091</v>
          </cell>
          <cell r="Q33">
            <v>1.8967800914370558</v>
          </cell>
          <cell r="R33">
            <v>1.8178699943705245</v>
          </cell>
          <cell r="S33">
            <v>1.9014891453151606</v>
          </cell>
        </row>
        <row r="34">
          <cell r="D34" t="str">
            <v xml:space="preserve"> Japan</v>
          </cell>
          <cell r="E34">
            <v>1.4</v>
          </cell>
          <cell r="F34">
            <v>-0.4</v>
          </cell>
          <cell r="G34">
            <v>0.1</v>
          </cell>
          <cell r="H34">
            <v>1</v>
          </cell>
          <cell r="I34">
            <v>1.4</v>
          </cell>
          <cell r="J34">
            <v>2.2000000000000002</v>
          </cell>
          <cell r="K34">
            <v>1</v>
          </cell>
          <cell r="L34">
            <v>-0.2</v>
          </cell>
          <cell r="M34">
            <v>-0.5</v>
          </cell>
          <cell r="N34">
            <v>-0.6</v>
          </cell>
          <cell r="O34">
            <v>-0.3</v>
          </cell>
          <cell r="P34">
            <v>-0.1</v>
          </cell>
          <cell r="Q34">
            <v>0.1</v>
          </cell>
          <cell r="R34">
            <v>0.2</v>
          </cell>
          <cell r="S34">
            <v>0</v>
          </cell>
        </row>
        <row r="35">
          <cell r="D35" t="str">
            <v xml:space="preserve"> Deutschland</v>
          </cell>
          <cell r="E35">
            <v>2.7542033626901663</v>
          </cell>
          <cell r="F35">
            <v>0.7</v>
          </cell>
          <cell r="G35">
            <v>1.6</v>
          </cell>
          <cell r="H35">
            <v>3.0774214447683912</v>
          </cell>
          <cell r="I35">
            <v>3.0195952457436892</v>
          </cell>
          <cell r="J35">
            <v>3.2567049808429172</v>
          </cell>
          <cell r="K35">
            <v>1.6782773907536574</v>
          </cell>
          <cell r="L35">
            <v>0.88221244500314988</v>
          </cell>
          <cell r="M35">
            <v>0.54828519313998569</v>
          </cell>
          <cell r="N35">
            <v>0.20763785535360402</v>
          </cell>
          <cell r="O35">
            <v>1.0864694057801882</v>
          </cell>
          <cell r="P35">
            <v>1.4635838167319504</v>
          </cell>
          <cell r="Q35">
            <v>1.627444998664429</v>
          </cell>
          <cell r="R35">
            <v>1.5869477737586068</v>
          </cell>
          <cell r="S35">
            <v>1.7560316848977076</v>
          </cell>
        </row>
        <row r="36">
          <cell r="D36" t="str">
            <v xml:space="preserve"> Großbritannien</v>
          </cell>
          <cell r="E36">
            <v>3.6</v>
          </cell>
          <cell r="F36">
            <v>1.8</v>
          </cell>
          <cell r="G36">
            <v>2.2000000000000002</v>
          </cell>
          <cell r="H36">
            <v>2.4</v>
          </cell>
          <cell r="I36">
            <v>3.4</v>
          </cell>
          <cell r="J36">
            <v>4.8</v>
          </cell>
          <cell r="K36">
            <v>3.9</v>
          </cell>
          <cell r="L36">
            <v>3.1</v>
          </cell>
          <cell r="M36">
            <v>2</v>
          </cell>
          <cell r="N36">
            <v>0.7</v>
          </cell>
          <cell r="O36">
            <v>1.3</v>
          </cell>
          <cell r="P36">
            <v>2.1</v>
          </cell>
          <cell r="Q36">
            <v>2.1</v>
          </cell>
          <cell r="R36">
            <v>2.2000000000000002</v>
          </cell>
          <cell r="S36">
            <v>2.2999999999999998</v>
          </cell>
        </row>
        <row r="37">
          <cell r="D37" t="str">
            <v xml:space="preserve"> Schweiz</v>
          </cell>
          <cell r="E37">
            <v>2.4</v>
          </cell>
          <cell r="F37">
            <v>-0.4</v>
          </cell>
          <cell r="G37">
            <v>0.7</v>
          </cell>
          <cell r="H37">
            <v>2.4650233177881509</v>
          </cell>
          <cell r="I37">
            <v>2.6592252133946337</v>
          </cell>
          <cell r="J37">
            <v>2.9353562005277167</v>
          </cell>
          <cell r="K37">
            <v>1.6291951775822655</v>
          </cell>
          <cell r="L37">
            <v>9.7529258777617756E-2</v>
          </cell>
          <cell r="M37">
            <v>-0.61592537966101979</v>
          </cell>
          <cell r="N37">
            <v>-0.75765431686862783</v>
          </cell>
          <cell r="O37">
            <v>-0.23034644445808494</v>
          </cell>
          <cell r="P37">
            <v>0.66104921818002094</v>
          </cell>
          <cell r="Q37">
            <v>0.56279572123654198</v>
          </cell>
          <cell r="R37">
            <v>0.76401066459275135</v>
          </cell>
          <cell r="S37">
            <v>0.89816130755697721</v>
          </cell>
        </row>
        <row r="65">
          <cell r="D65" t="str">
            <v>G 3- INFLATION AND GROWTH PROFILE</v>
          </cell>
          <cell r="E65">
            <v>2008</v>
          </cell>
          <cell r="F65">
            <v>2009</v>
          </cell>
          <cell r="G65">
            <v>2010</v>
          </cell>
          <cell r="H65">
            <v>2008</v>
          </cell>
          <cell r="L65">
            <v>2009</v>
          </cell>
          <cell r="P65">
            <v>2010</v>
          </cell>
        </row>
        <row r="66">
          <cell r="H66" t="str">
            <v>06 Q1</v>
          </cell>
          <cell r="I66" t="str">
            <v>Q2</v>
          </cell>
          <cell r="J66" t="str">
            <v>Q3</v>
          </cell>
          <cell r="K66" t="str">
            <v>Q4</v>
          </cell>
          <cell r="L66" t="str">
            <v>07 Q1</v>
          </cell>
          <cell r="M66" t="str">
            <v>Q2</v>
          </cell>
          <cell r="N66" t="str">
            <v>Q3</v>
          </cell>
          <cell r="O66" t="str">
            <v>Q4</v>
          </cell>
          <cell r="P66" t="str">
            <v>08 Q1</v>
          </cell>
          <cell r="Q66" t="str">
            <v>Q2</v>
          </cell>
          <cell r="R66" t="str">
            <v>Q3</v>
          </cell>
          <cell r="S66" t="str">
            <v>Q4</v>
          </cell>
        </row>
        <row r="68">
          <cell r="D68" t="str">
            <v>GDP growth, year-on-year</v>
          </cell>
          <cell r="E68">
            <v>2011</v>
          </cell>
          <cell r="F68">
            <v>2012</v>
          </cell>
          <cell r="G68">
            <v>2013</v>
          </cell>
          <cell r="H68">
            <v>2011</v>
          </cell>
          <cell r="L68">
            <v>2012</v>
          </cell>
          <cell r="P68">
            <v>2013</v>
          </cell>
        </row>
        <row r="69">
          <cell r="D69" t="str">
            <v xml:space="preserve"> USA</v>
          </cell>
          <cell r="E69">
            <v>1.1113859023421071</v>
          </cell>
          <cell r="F69">
            <v>-2.1460452330808977</v>
          </cell>
          <cell r="G69">
            <v>1.4024600465342303</v>
          </cell>
          <cell r="H69" t="str">
            <v>10 Q1</v>
          </cell>
          <cell r="I69" t="str">
            <v>Q2</v>
          </cell>
          <cell r="J69" t="str">
            <v>Q3</v>
          </cell>
          <cell r="K69" t="str">
            <v>Q4</v>
          </cell>
          <cell r="L69" t="str">
            <v>11 Q1</v>
          </cell>
          <cell r="M69" t="str">
            <v>Q2</v>
          </cell>
          <cell r="N69" t="str">
            <v>Q3</v>
          </cell>
          <cell r="O69" t="str">
            <v>Q4</v>
          </cell>
          <cell r="P69" t="str">
            <v>12 Q1</v>
          </cell>
          <cell r="Q69" t="str">
            <v>Q2</v>
          </cell>
          <cell r="R69" t="str">
            <v>Q3</v>
          </cell>
          <cell r="S69" t="str">
            <v>Q4</v>
          </cell>
        </row>
        <row r="70">
          <cell r="D70" t="str">
            <v xml:space="preserve"> EMU</v>
          </cell>
          <cell r="E70">
            <v>0.7</v>
          </cell>
          <cell r="F70">
            <v>-3.1</v>
          </cell>
          <cell r="G70">
            <v>1</v>
          </cell>
          <cell r="H70">
            <v>2.1377726979495293</v>
          </cell>
          <cell r="I70">
            <v>1.4295977498743895</v>
          </cell>
          <cell r="J70">
            <v>0.58267544189507703</v>
          </cell>
          <cell r="K70">
            <v>-1.2869942392129303</v>
          </cell>
          <cell r="L70">
            <v>-3.479439982883477</v>
          </cell>
          <cell r="M70">
            <v>-3.7826309939488567</v>
          </cell>
          <cell r="N70">
            <v>-3.4409824511990337</v>
          </cell>
          <cell r="O70">
            <v>-1.7581512040954408</v>
          </cell>
          <cell r="P70">
            <v>7.467326612784575E-2</v>
          </cell>
          <cell r="Q70">
            <v>1.0392514600417968</v>
          </cell>
          <cell r="R70">
            <v>1.3315614493892554</v>
          </cell>
          <cell r="S70">
            <v>1.5672304160636656</v>
          </cell>
        </row>
        <row r="71">
          <cell r="D71" t="str">
            <v xml:space="preserve"> Japan</v>
          </cell>
          <cell r="E71">
            <v>-0.74361233919537995</v>
          </cell>
          <cell r="F71">
            <v>-5.2</v>
          </cell>
          <cell r="G71">
            <v>0.8</v>
          </cell>
          <cell r="H71">
            <v>1.4103985657544484</v>
          </cell>
          <cell r="I71">
            <v>0.51532110203402226</v>
          </cell>
          <cell r="J71">
            <v>-0.19624558162098538</v>
          </cell>
          <cell r="K71">
            <v>-4.305501493754079</v>
          </cell>
          <cell r="L71">
            <v>-6.5529857690105899</v>
          </cell>
          <cell r="M71">
            <v>-6.1657950478412857</v>
          </cell>
          <cell r="N71">
            <v>-5.7284593285839094</v>
          </cell>
          <cell r="O71">
            <v>-2.3371164081250129</v>
          </cell>
          <cell r="P71">
            <v>-6.9955859594386993E-2</v>
          </cell>
          <cell r="Q71">
            <v>0.95268645602595825</v>
          </cell>
          <cell r="R71">
            <v>1.121899992776207</v>
          </cell>
          <cell r="S71">
            <v>1.134102249574326</v>
          </cell>
        </row>
        <row r="72">
          <cell r="D72" t="str">
            <v xml:space="preserve"> Germany</v>
          </cell>
          <cell r="E72">
            <v>1.2949067773285776</v>
          </cell>
          <cell r="F72">
            <v>-3.8488681494667389</v>
          </cell>
          <cell r="G72">
            <v>1.3797103089027161</v>
          </cell>
          <cell r="H72">
            <v>2.8389017413604591</v>
          </cell>
          <cell r="I72">
            <v>1.9622209911181585</v>
          </cell>
          <cell r="J72">
            <v>0.80650891778584821</v>
          </cell>
          <cell r="K72">
            <v>-1.651824442752698</v>
          </cell>
          <cell r="L72">
            <v>-4.9683925083705418</v>
          </cell>
          <cell r="M72">
            <v>-4.5876995705897627</v>
          </cell>
          <cell r="N72">
            <v>-3.9719429855320243</v>
          </cell>
          <cell r="O72">
            <v>-1.5146249096439846</v>
          </cell>
          <cell r="P72">
            <v>0.7154071022612527</v>
          </cell>
          <cell r="Q72">
            <v>1.1833780822912985</v>
          </cell>
          <cell r="R72">
            <v>1.4881792628659696</v>
          </cell>
          <cell r="S72">
            <v>1.4940265321694994</v>
          </cell>
        </row>
        <row r="73">
          <cell r="D73" t="str">
            <v xml:space="preserve"> UK</v>
          </cell>
          <cell r="E73">
            <v>0.7</v>
          </cell>
          <cell r="F73">
            <v>-3</v>
          </cell>
          <cell r="G73">
            <v>0</v>
          </cell>
          <cell r="H73">
            <v>2.6</v>
          </cell>
          <cell r="I73">
            <v>1.7</v>
          </cell>
          <cell r="J73">
            <v>0.2</v>
          </cell>
          <cell r="K73">
            <v>-1.9</v>
          </cell>
          <cell r="L73">
            <v>-3.1</v>
          </cell>
          <cell r="M73">
            <v>-3.7</v>
          </cell>
          <cell r="N73">
            <v>-3.3</v>
          </cell>
          <cell r="O73">
            <v>-1.7</v>
          </cell>
          <cell r="P73">
            <v>-0.8</v>
          </cell>
          <cell r="Q73">
            <v>0</v>
          </cell>
          <cell r="R73">
            <v>0.5</v>
          </cell>
          <cell r="S73">
            <v>0.6</v>
          </cell>
        </row>
        <row r="74">
          <cell r="D74" t="str">
            <v xml:space="preserve"> Switzerland</v>
          </cell>
          <cell r="E74">
            <v>1.6322572929694967</v>
          </cell>
          <cell r="F74">
            <v>-2.3754782244474915</v>
          </cell>
          <cell r="G74">
            <v>0.81034665397337058</v>
          </cell>
          <cell r="H74">
            <v>3.1476520102206251</v>
          </cell>
          <cell r="I74">
            <v>2.2741798465160779</v>
          </cell>
          <cell r="J74">
            <v>1.2833312297579891</v>
          </cell>
          <cell r="K74">
            <v>-0.12286392841992511</v>
          </cell>
          <cell r="L74">
            <v>-2.0924071525972643</v>
          </cell>
          <cell r="M74">
            <v>-2.6186496914502588</v>
          </cell>
          <cell r="N74">
            <v>-2.6474705491831063</v>
          </cell>
          <cell r="O74">
            <v>-2.1423674871835163</v>
          </cell>
          <cell r="P74">
            <v>-6.2647067126964107E-2</v>
          </cell>
          <cell r="Q74">
            <v>0.72626318478328233</v>
          </cell>
          <cell r="R74">
            <v>1.2041895539593339</v>
          </cell>
          <cell r="S74">
            <v>1.3769689939236773</v>
          </cell>
        </row>
        <row r="75">
          <cell r="D75" t="str">
            <v xml:space="preserve"> Germany</v>
          </cell>
          <cell r="E75">
            <v>3</v>
          </cell>
          <cell r="F75">
            <v>1.3533078829624685</v>
          </cell>
          <cell r="G75">
            <v>1.5499926645872506</v>
          </cell>
          <cell r="H75">
            <v>4.6349261211440478</v>
          </cell>
          <cell r="I75">
            <v>2.9172952723204588</v>
          </cell>
          <cell r="J75">
            <v>2.6236566373467411</v>
          </cell>
          <cell r="K75">
            <v>1.9231681180633444</v>
          </cell>
          <cell r="L75">
            <v>0.91876340400298773</v>
          </cell>
          <cell r="M75">
            <v>1.3675116549733275</v>
          </cell>
          <cell r="N75">
            <v>1.7438597538329788</v>
          </cell>
          <cell r="O75">
            <v>2.634399081252937</v>
          </cell>
          <cell r="P75">
            <v>2.4714674742376985</v>
          </cell>
          <cell r="Q75">
            <v>1.9390371021731312</v>
          </cell>
          <cell r="R75">
            <v>1.2587507589017548</v>
          </cell>
          <cell r="S75">
            <v>0.90184157825716227</v>
          </cell>
        </row>
        <row r="76">
          <cell r="D76" t="str">
            <v>GDP growth, quarter-on-quarter</v>
          </cell>
          <cell r="E76">
            <v>0.8</v>
          </cell>
          <cell r="F76">
            <v>0.8</v>
          </cell>
          <cell r="G76">
            <v>0.5</v>
          </cell>
          <cell r="H76">
            <v>1.6</v>
          </cell>
          <cell r="I76">
            <v>0.6</v>
          </cell>
          <cell r="J76">
            <v>0.5</v>
          </cell>
          <cell r="K76">
            <v>0.7</v>
          </cell>
          <cell r="L76">
            <v>0.5</v>
          </cell>
          <cell r="M76">
            <v>0.8</v>
          </cell>
          <cell r="N76">
            <v>0.8</v>
          </cell>
          <cell r="O76">
            <v>1</v>
          </cell>
          <cell r="P76">
            <v>0.8</v>
          </cell>
          <cell r="Q76">
            <v>0.6</v>
          </cell>
          <cell r="R76">
            <v>0.2</v>
          </cell>
          <cell r="S76">
            <v>0.5</v>
          </cell>
        </row>
        <row r="77">
          <cell r="D77" t="str">
            <v xml:space="preserve"> USA</v>
          </cell>
          <cell r="E77" t="str">
            <v>-</v>
          </cell>
          <cell r="F77" t="str">
            <v>-</v>
          </cell>
          <cell r="G77" t="str">
            <v>-</v>
          </cell>
          <cell r="H77">
            <v>0.21771493971962741</v>
          </cell>
          <cell r="I77">
            <v>0.69895243001889185</v>
          </cell>
          <cell r="J77">
            <v>-0.12790558862153034</v>
          </cell>
          <cell r="K77">
            <v>-1.6000136607356268</v>
          </cell>
          <cell r="L77">
            <v>-1.01</v>
          </cell>
          <cell r="M77">
            <v>-0.3819355533441211</v>
          </cell>
          <cell r="N77">
            <v>0.22157481579321825</v>
          </cell>
          <cell r="O77">
            <v>0.39338124182424394</v>
          </cell>
          <cell r="P77">
            <v>0.41128129779704636</v>
          </cell>
          <cell r="Q77">
            <v>0.43876386579128734</v>
          </cell>
          <cell r="R77">
            <v>0.4383669540818147</v>
          </cell>
          <cell r="S77">
            <v>0.48751919977154046</v>
          </cell>
        </row>
        <row r="78">
          <cell r="D78" t="str">
            <v xml:space="preserve"> EMU</v>
          </cell>
          <cell r="E78" t="str">
            <v>-</v>
          </cell>
          <cell r="F78" t="str">
            <v>-</v>
          </cell>
          <cell r="G78" t="str">
            <v>-</v>
          </cell>
          <cell r="H78">
            <v>0.68818441957911602</v>
          </cell>
          <cell r="I78">
            <v>-0.25141175396127835</v>
          </cell>
          <cell r="J78">
            <v>-0.24983359858113374</v>
          </cell>
          <cell r="K78">
            <v>-1.4684125766989808</v>
          </cell>
          <cell r="L78">
            <v>-1.5481306400957635</v>
          </cell>
          <cell r="M78">
            <v>-0.56474266830011288</v>
          </cell>
          <cell r="N78">
            <v>0.1043591978146452</v>
          </cell>
          <cell r="O78">
            <v>0.2487966322581201</v>
          </cell>
          <cell r="P78">
            <v>0.28861202622896087</v>
          </cell>
          <cell r="Q78">
            <v>0.39367246110350607</v>
          </cell>
          <cell r="R78">
            <v>0.39396451206539496</v>
          </cell>
          <cell r="S78">
            <v>0.4819473897787816</v>
          </cell>
        </row>
        <row r="79">
          <cell r="D79" t="str">
            <v xml:space="preserve"> Japan</v>
          </cell>
          <cell r="E79" t="str">
            <v>-</v>
          </cell>
          <cell r="F79" t="str">
            <v>-</v>
          </cell>
          <cell r="G79" t="str">
            <v>-</v>
          </cell>
          <cell r="H79">
            <v>0.338381744057628</v>
          </cell>
          <cell r="I79">
            <v>-1.1514055328576802</v>
          </cell>
          <cell r="J79">
            <v>-0.35135402710977814</v>
          </cell>
          <cell r="K79">
            <v>-3.177124134421291</v>
          </cell>
          <cell r="L79">
            <v>-2.0181689322566996</v>
          </cell>
          <cell r="M79">
            <v>-0.74183376758224995</v>
          </cell>
          <cell r="N79">
            <v>0.11308122101532092</v>
          </cell>
          <cell r="O79">
            <v>0.30600101943292657</v>
          </cell>
          <cell r="P79">
            <v>0.25639570990445293</v>
          </cell>
          <cell r="Q79">
            <v>0.27393283027423365</v>
          </cell>
          <cell r="R79">
            <v>0.28088743938428706</v>
          </cell>
          <cell r="S79">
            <v>0.31810482269337115</v>
          </cell>
        </row>
        <row r="80">
          <cell r="D80" t="str">
            <v xml:space="preserve"> Germany</v>
          </cell>
          <cell r="E80" t="str">
            <v>-</v>
          </cell>
          <cell r="F80" t="str">
            <v>-</v>
          </cell>
          <cell r="G80" t="str">
            <v>-</v>
          </cell>
          <cell r="H80">
            <v>1.5243524600322189</v>
          </cell>
          <cell r="I80">
            <v>-0.50397600446430602</v>
          </cell>
          <cell r="J80">
            <v>-0.54158268337567961</v>
          </cell>
          <cell r="K80">
            <v>-2.1076375427342953</v>
          </cell>
          <cell r="L80">
            <v>-1.8993249324932577</v>
          </cell>
          <cell r="M80">
            <v>-0.10539878713476014</v>
          </cell>
          <cell r="N80">
            <v>0.10028608120191507</v>
          </cell>
          <cell r="O80">
            <v>0.39738733474897003</v>
          </cell>
          <cell r="P80">
            <v>0.32199620873554125</v>
          </cell>
          <cell r="Q80">
            <v>0.35875834407586638</v>
          </cell>
          <cell r="R80">
            <v>0.40182459426283401</v>
          </cell>
          <cell r="S80">
            <v>0.40317175777614978</v>
          </cell>
        </row>
        <row r="81">
          <cell r="D81" t="str">
            <v xml:space="preserve"> UK</v>
          </cell>
          <cell r="E81" t="str">
            <v>-</v>
          </cell>
          <cell r="F81" t="str">
            <v>-</v>
          </cell>
          <cell r="G81" t="str">
            <v>-</v>
          </cell>
          <cell r="H81">
            <v>0.4</v>
          </cell>
          <cell r="I81">
            <v>0</v>
          </cell>
          <cell r="J81">
            <v>-0.7</v>
          </cell>
          <cell r="K81">
            <v>-1.5</v>
          </cell>
          <cell r="L81">
            <v>-0.9</v>
          </cell>
          <cell r="M81">
            <v>-0.6</v>
          </cell>
          <cell r="N81">
            <v>-0.3</v>
          </cell>
          <cell r="O81">
            <v>0.1</v>
          </cell>
          <cell r="P81">
            <v>0.1</v>
          </cell>
          <cell r="Q81">
            <v>0.1</v>
          </cell>
          <cell r="R81">
            <v>0.2</v>
          </cell>
          <cell r="S81">
            <v>0.2</v>
          </cell>
        </row>
        <row r="82">
          <cell r="D82" t="str">
            <v xml:space="preserve"> Switzerland</v>
          </cell>
          <cell r="E82" t="str">
            <v>-</v>
          </cell>
          <cell r="F82" t="str">
            <v>-</v>
          </cell>
          <cell r="G82" t="str">
            <v>-</v>
          </cell>
          <cell r="H82">
            <v>0.13006210314701061</v>
          </cell>
          <cell r="I82">
            <v>0.11653056691678376</v>
          </cell>
          <cell r="J82">
            <v>-6.2846848866715543E-2</v>
          </cell>
          <cell r="K82">
            <v>-0.30604390859407804</v>
          </cell>
          <cell r="L82">
            <v>-1.8444687365275603</v>
          </cell>
          <cell r="M82">
            <v>-0.42158476913077836</v>
          </cell>
          <cell r="N82">
            <v>-9.2424118683454015E-2</v>
          </cell>
          <cell r="O82">
            <v>0.21120739210336303</v>
          </cell>
          <cell r="P82">
            <v>0.2415827800305026</v>
          </cell>
          <cell r="Q82">
            <v>0.36449201136365961</v>
          </cell>
          <cell r="R82">
            <v>0.38161773975957658</v>
          </cell>
          <cell r="S82">
            <v>0.38229157713236539</v>
          </cell>
        </row>
        <row r="83">
          <cell r="D83" t="str">
            <v xml:space="preserve"> Germany</v>
          </cell>
          <cell r="E83" t="str">
            <v>-</v>
          </cell>
          <cell r="F83" t="str">
            <v>-</v>
          </cell>
          <cell r="G83" t="str">
            <v>-</v>
          </cell>
          <cell r="H83">
            <v>1.3474607478825646</v>
          </cell>
          <cell r="I83">
            <v>0.27581878540637206</v>
          </cell>
          <cell r="J83">
            <v>0.50235530520143357</v>
          </cell>
          <cell r="K83">
            <v>-0.20987053689277957</v>
          </cell>
          <cell r="L83">
            <v>0.34872935822140505</v>
          </cell>
          <cell r="M83">
            <v>0.72170810050262446</v>
          </cell>
          <cell r="N83">
            <v>0.87549133007271962</v>
          </cell>
          <cell r="O83">
            <v>0.66356826315117701</v>
          </cell>
          <cell r="P83">
            <v>0.18942624072249714</v>
          </cell>
          <cell r="Q83">
            <v>0.19836928394461495</v>
          </cell>
          <cell r="R83">
            <v>0.20230251964814272</v>
          </cell>
          <cell r="S83">
            <v>0.30875693671966076</v>
          </cell>
        </row>
        <row r="84">
          <cell r="D84" t="str">
            <v>GDP growth, quarter-on-quarter annualized</v>
          </cell>
          <cell r="E84" t="str">
            <v>-</v>
          </cell>
          <cell r="F84" t="str">
            <v>-</v>
          </cell>
          <cell r="G84" t="str">
            <v>-</v>
          </cell>
          <cell r="H84">
            <v>0.4</v>
          </cell>
          <cell r="I84">
            <v>0.1</v>
          </cell>
          <cell r="J84">
            <v>0.5</v>
          </cell>
          <cell r="K84">
            <v>-0.3</v>
          </cell>
          <cell r="L84">
            <v>0.2</v>
          </cell>
          <cell r="M84">
            <v>0.4</v>
          </cell>
          <cell r="N84">
            <v>0.5</v>
          </cell>
          <cell r="O84">
            <v>-0.1</v>
          </cell>
          <cell r="P84">
            <v>0</v>
          </cell>
          <cell r="Q84">
            <v>0.1</v>
          </cell>
          <cell r="R84">
            <v>0.2</v>
          </cell>
          <cell r="S84">
            <v>0.2</v>
          </cell>
        </row>
        <row r="85">
          <cell r="D85" t="str">
            <v xml:space="preserve"> USA</v>
          </cell>
          <cell r="E85" t="str">
            <v>-</v>
          </cell>
          <cell r="F85" t="str">
            <v>-</v>
          </cell>
          <cell r="G85" t="str">
            <v>-</v>
          </cell>
          <cell r="H85">
            <v>0.87370787668128003</v>
          </cell>
          <cell r="I85">
            <v>2.8252586136575246</v>
          </cell>
          <cell r="J85">
            <v>-0.51064160084841603</v>
          </cell>
          <cell r="K85">
            <v>-6.2980839082123792</v>
          </cell>
          <cell r="L85">
            <v>-3.9792050797959888</v>
          </cell>
          <cell r="M85">
            <v>-1.5190119919864884</v>
          </cell>
          <cell r="N85">
            <v>0.88924934084442953</v>
          </cell>
          <cell r="O85">
            <v>1.5828342694395872</v>
          </cell>
          <cell r="P85">
            <v>1.6553021858276793</v>
          </cell>
          <cell r="Q85">
            <v>1.7666401112495009</v>
          </cell>
          <cell r="R85">
            <v>1.7650314840578432</v>
          </cell>
          <cell r="S85">
            <v>1.9643837022288153</v>
          </cell>
        </row>
        <row r="86">
          <cell r="D86" t="str">
            <v xml:space="preserve"> EMU</v>
          </cell>
          <cell r="E86" t="str">
            <v>-</v>
          </cell>
          <cell r="F86" t="str">
            <v>-</v>
          </cell>
          <cell r="G86" t="str">
            <v>-</v>
          </cell>
          <cell r="H86">
            <v>2.7812841393820094</v>
          </cell>
          <cell r="I86">
            <v>-1.0018608961286901</v>
          </cell>
          <cell r="J86">
            <v>-0.99559561833805788</v>
          </cell>
          <cell r="K86">
            <v>-5.7455380250478783</v>
          </cell>
          <cell r="L86">
            <v>-6.0501984745759074</v>
          </cell>
          <cell r="M86">
            <v>-2.2399065609162676</v>
          </cell>
          <cell r="N86">
            <v>0.41809069653109532</v>
          </cell>
          <cell r="O86">
            <v>0.9989066788985923</v>
          </cell>
          <cell r="P86">
            <v>1.1594555421503117</v>
          </cell>
          <cell r="Q86">
            <v>1.5840129530594282</v>
          </cell>
          <cell r="R86">
            <v>1.5851950131405204</v>
          </cell>
          <cell r="S86">
            <v>1.9417707876585553</v>
          </cell>
        </row>
        <row r="87">
          <cell r="D87" t="str">
            <v xml:space="preserve"> Japan</v>
          </cell>
          <cell r="E87" t="str">
            <v>-</v>
          </cell>
          <cell r="F87" t="str">
            <v>-</v>
          </cell>
          <cell r="G87" t="str">
            <v>-</v>
          </cell>
          <cell r="H87">
            <v>1.3604126198062403</v>
          </cell>
          <cell r="I87">
            <v>-4.5266868751005092</v>
          </cell>
          <cell r="J87">
            <v>-1.398026463870309</v>
          </cell>
          <cell r="K87">
            <v>-12.115575686607798</v>
          </cell>
          <cell r="L87">
            <v>-7.8315667948408532</v>
          </cell>
          <cell r="M87">
            <v>-2.9344790247501749</v>
          </cell>
          <cell r="N87">
            <v>0.45309270438180249</v>
          </cell>
          <cell r="O87">
            <v>1.2296337450941053</v>
          </cell>
          <cell r="P87">
            <v>1.0295339115972837</v>
          </cell>
          <cell r="Q87">
            <v>1.100241900737629</v>
          </cell>
          <cell r="R87">
            <v>1.1282924935333938</v>
          </cell>
          <cell r="S87">
            <v>1.2785036174033877</v>
          </cell>
        </row>
        <row r="88">
          <cell r="D88" t="str">
            <v xml:space="preserve"> Germany</v>
          </cell>
          <cell r="E88" t="str">
            <v>-</v>
          </cell>
          <cell r="F88" t="str">
            <v>-</v>
          </cell>
          <cell r="G88" t="str">
            <v>-</v>
          </cell>
          <cell r="H88">
            <v>6.2382510897195971</v>
          </cell>
          <cell r="I88">
            <v>-2.0007156468724503</v>
          </cell>
          <cell r="J88">
            <v>-2.1487954803322538</v>
          </cell>
          <cell r="K88">
            <v>-8.1677472427233937</v>
          </cell>
          <cell r="L88">
            <v>-7.3835812810793584</v>
          </cell>
          <cell r="M88">
            <v>-0.42092908250185701</v>
          </cell>
          <cell r="N88">
            <v>0.40174816623658671</v>
          </cell>
          <cell r="O88">
            <v>1.5990494672003024</v>
          </cell>
          <cell r="P88">
            <v>1.2942190932259621</v>
          </cell>
          <cell r="Q88">
            <v>1.4427743157986725</v>
          </cell>
          <cell r="R88">
            <v>1.617012135317438</v>
          </cell>
          <cell r="S88">
            <v>1.6224661193214871</v>
          </cell>
        </row>
        <row r="89">
          <cell r="D89" t="str">
            <v xml:space="preserve"> UK</v>
          </cell>
          <cell r="E89" t="str">
            <v>-</v>
          </cell>
          <cell r="F89" t="str">
            <v>-</v>
          </cell>
          <cell r="G89" t="str">
            <v>-</v>
          </cell>
          <cell r="H89">
            <v>1.6</v>
          </cell>
          <cell r="I89">
            <v>-0.1</v>
          </cell>
          <cell r="J89">
            <v>-2.8</v>
          </cell>
          <cell r="K89">
            <v>-6</v>
          </cell>
          <cell r="L89">
            <v>-3.6</v>
          </cell>
          <cell r="M89">
            <v>-2.5</v>
          </cell>
          <cell r="N89">
            <v>-1.1000000000000001</v>
          </cell>
          <cell r="O89">
            <v>0.3</v>
          </cell>
          <cell r="P89">
            <v>0.2</v>
          </cell>
          <cell r="Q89">
            <v>0.5</v>
          </cell>
          <cell r="R89">
            <v>0.9</v>
          </cell>
          <cell r="S89">
            <v>1</v>
          </cell>
        </row>
        <row r="90">
          <cell r="D90" t="str">
            <v xml:space="preserve"> Switzerland</v>
          </cell>
          <cell r="E90" t="str">
            <v>-</v>
          </cell>
          <cell r="F90" t="str">
            <v>-</v>
          </cell>
          <cell r="G90" t="str">
            <v>-</v>
          </cell>
          <cell r="H90">
            <v>0.52126426197476405</v>
          </cell>
          <cell r="I90">
            <v>0.46693766319789631</v>
          </cell>
          <cell r="J90">
            <v>-0.25115051115764686</v>
          </cell>
          <cell r="K90">
            <v>-1.2185673191451372</v>
          </cell>
          <cell r="L90">
            <v>-7.1762494778167252</v>
          </cell>
          <cell r="M90">
            <v>-1.6757049938113653</v>
          </cell>
          <cell r="N90">
            <v>-0.36918425740076088</v>
          </cell>
          <cell r="O90">
            <v>0.84750985281539215</v>
          </cell>
          <cell r="P90">
            <v>0.96983849762943919</v>
          </cell>
          <cell r="Q90">
            <v>1.4659586984366655</v>
          </cell>
          <cell r="R90">
            <v>1.5352311365220146</v>
          </cell>
          <cell r="S90">
            <v>1.5379574891690453</v>
          </cell>
        </row>
        <row r="91">
          <cell r="D91" t="str">
            <v xml:space="preserve"> Germany</v>
          </cell>
          <cell r="E91" t="str">
            <v>-</v>
          </cell>
          <cell r="F91" t="str">
            <v>-</v>
          </cell>
          <cell r="G91" t="str">
            <v>-</v>
          </cell>
          <cell r="H91">
            <v>5.4997639232364719</v>
          </cell>
          <cell r="I91">
            <v>1.1078481008322143</v>
          </cell>
          <cell r="J91">
            <v>2.0246136455768635</v>
          </cell>
          <cell r="K91">
            <v>-0.83684310464877854</v>
          </cell>
          <cell r="L91">
            <v>1.4022311414852169</v>
          </cell>
          <cell r="M91">
            <v>2.9182347925461869</v>
          </cell>
          <cell r="N91">
            <v>3.5482234323452246</v>
          </cell>
          <cell r="O91">
            <v>2.6808094905854034</v>
          </cell>
          <cell r="P91">
            <v>0.7598606210377028</v>
          </cell>
          <cell r="Q91">
            <v>0.79584128205777915</v>
          </cell>
          <cell r="R91">
            <v>0.8116689706331357</v>
          </cell>
          <cell r="S91">
            <v>1.2407593803489334</v>
          </cell>
        </row>
        <row r="92">
          <cell r="D92" t="str">
            <v>Inflation rate</v>
          </cell>
          <cell r="E92" t="str">
            <v>-</v>
          </cell>
          <cell r="F92" t="str">
            <v>-</v>
          </cell>
          <cell r="G92" t="str">
            <v>-</v>
          </cell>
          <cell r="H92">
            <v>1.6</v>
          </cell>
          <cell r="I92">
            <v>0.4</v>
          </cell>
          <cell r="J92">
            <v>2</v>
          </cell>
          <cell r="K92">
            <v>-1.1000000000000001</v>
          </cell>
          <cell r="L92">
            <v>0.6</v>
          </cell>
          <cell r="M92">
            <v>1.6</v>
          </cell>
          <cell r="N92">
            <v>2.2000000000000002</v>
          </cell>
          <cell r="O92">
            <v>-0.5</v>
          </cell>
          <cell r="P92">
            <v>0</v>
          </cell>
          <cell r="Q92">
            <v>0.5</v>
          </cell>
          <cell r="R92">
            <v>0.8</v>
          </cell>
          <cell r="S92">
            <v>0.8</v>
          </cell>
        </row>
        <row r="93">
          <cell r="D93" t="str">
            <v xml:space="preserve"> USA</v>
          </cell>
          <cell r="E93">
            <v>3.8</v>
          </cell>
          <cell r="F93">
            <v>-0.2</v>
          </cell>
          <cell r="G93">
            <v>2.7</v>
          </cell>
          <cell r="H93">
            <v>4.1976001134883312</v>
          </cell>
          <cell r="I93">
            <v>4.2687109138592083</v>
          </cell>
          <cell r="J93">
            <v>5.2340992234131578</v>
          </cell>
          <cell r="K93">
            <v>1.533615173819225</v>
          </cell>
          <cell r="L93">
            <v>-8.0512016800671216E-2</v>
          </cell>
          <cell r="M93">
            <v>-0.61620489130707057</v>
          </cell>
          <cell r="N93">
            <v>-1.4284860393732335</v>
          </cell>
          <cell r="O93">
            <v>1.4963048900798359</v>
          </cell>
          <cell r="P93">
            <v>2.6762107457881434</v>
          </cell>
          <cell r="Q93">
            <v>2.7302620067517269</v>
          </cell>
          <cell r="R93">
            <v>2.6788930357115381</v>
          </cell>
          <cell r="S93">
            <v>2.545842021789313</v>
          </cell>
        </row>
        <row r="94">
          <cell r="D94" t="str">
            <v xml:space="preserve"> EMU</v>
          </cell>
          <cell r="E94">
            <v>3.3</v>
          </cell>
          <cell r="F94">
            <v>0.7</v>
          </cell>
          <cell r="G94">
            <v>1.9</v>
          </cell>
          <cell r="H94">
            <v>3.3547050061524475</v>
          </cell>
          <cell r="I94">
            <v>3.6320076665069312</v>
          </cell>
          <cell r="J94">
            <v>3.8433300347942678</v>
          </cell>
          <cell r="K94">
            <v>2.2856242118537207</v>
          </cell>
          <cell r="L94">
            <v>0.9637151050054138</v>
          </cell>
          <cell r="M94">
            <v>0.32940644502381655</v>
          </cell>
          <cell r="N94">
            <v>0.34802596370075989</v>
          </cell>
          <cell r="O94">
            <v>1.0460626650543592</v>
          </cell>
          <cell r="P94">
            <v>1.8456600320253091</v>
          </cell>
          <cell r="Q94">
            <v>1.8967800914370558</v>
          </cell>
          <cell r="R94">
            <v>1.8178699943705245</v>
          </cell>
          <cell r="S94">
            <v>1.9014891453151606</v>
          </cell>
        </row>
        <row r="95">
          <cell r="D95" t="str">
            <v xml:space="preserve"> Japan</v>
          </cell>
          <cell r="E95">
            <v>1.4</v>
          </cell>
          <cell r="F95">
            <v>-0.4</v>
          </cell>
          <cell r="G95">
            <v>0.1</v>
          </cell>
          <cell r="H95">
            <v>1</v>
          </cell>
          <cell r="I95">
            <v>1.4</v>
          </cell>
          <cell r="J95">
            <v>2.2000000000000002</v>
          </cell>
          <cell r="K95">
            <v>1</v>
          </cell>
          <cell r="L95">
            <v>-0.2</v>
          </cell>
          <cell r="M95">
            <v>-0.5</v>
          </cell>
          <cell r="N95">
            <v>-0.6</v>
          </cell>
          <cell r="O95">
            <v>-0.3</v>
          </cell>
          <cell r="P95">
            <v>-0.1</v>
          </cell>
          <cell r="Q95">
            <v>0.1</v>
          </cell>
          <cell r="R95">
            <v>0.2</v>
          </cell>
          <cell r="S95">
            <v>0</v>
          </cell>
        </row>
        <row r="96">
          <cell r="D96" t="str">
            <v xml:space="preserve"> Germany</v>
          </cell>
          <cell r="E96">
            <v>2.7542033626901663</v>
          </cell>
          <cell r="F96">
            <v>0.7</v>
          </cell>
          <cell r="G96">
            <v>1.6</v>
          </cell>
          <cell r="H96">
            <v>3.0774214447683912</v>
          </cell>
          <cell r="I96">
            <v>3.0195952457436892</v>
          </cell>
          <cell r="J96">
            <v>3.2567049808429172</v>
          </cell>
          <cell r="K96">
            <v>1.6782773907536574</v>
          </cell>
          <cell r="L96">
            <v>0.88221244500314988</v>
          </cell>
          <cell r="M96">
            <v>0.54828519313998569</v>
          </cell>
          <cell r="N96">
            <v>0.20763785535360402</v>
          </cell>
          <cell r="O96">
            <v>1.0864694057801882</v>
          </cell>
          <cell r="P96">
            <v>1.4635838167319504</v>
          </cell>
          <cell r="Q96">
            <v>1.627444998664429</v>
          </cell>
          <cell r="R96">
            <v>1.5869477737586068</v>
          </cell>
          <cell r="S96">
            <v>1.7560316848977076</v>
          </cell>
        </row>
        <row r="97">
          <cell r="D97" t="str">
            <v xml:space="preserve"> UK</v>
          </cell>
          <cell r="E97">
            <v>3.6</v>
          </cell>
          <cell r="F97">
            <v>1.8</v>
          </cell>
          <cell r="G97">
            <v>2.2000000000000002</v>
          </cell>
          <cell r="H97">
            <v>2.4</v>
          </cell>
          <cell r="I97">
            <v>3.4</v>
          </cell>
          <cell r="J97">
            <v>4.8</v>
          </cell>
          <cell r="K97">
            <v>3.9</v>
          </cell>
          <cell r="L97">
            <v>3.1</v>
          </cell>
          <cell r="M97">
            <v>2</v>
          </cell>
          <cell r="N97">
            <v>0.7</v>
          </cell>
          <cell r="O97">
            <v>1.3</v>
          </cell>
          <cell r="P97">
            <v>2.1</v>
          </cell>
          <cell r="Q97">
            <v>2.1</v>
          </cell>
          <cell r="R97">
            <v>2.2000000000000002</v>
          </cell>
          <cell r="S97">
            <v>2.2999999999999998</v>
          </cell>
        </row>
        <row r="98">
          <cell r="D98" t="str">
            <v xml:space="preserve"> Switzerland</v>
          </cell>
          <cell r="E98">
            <v>2.4</v>
          </cell>
          <cell r="F98">
            <v>-0.4</v>
          </cell>
          <cell r="G98">
            <v>0.7</v>
          </cell>
          <cell r="H98">
            <v>2.4650233177881509</v>
          </cell>
          <cell r="I98">
            <v>2.6592252133946337</v>
          </cell>
          <cell r="J98">
            <v>2.9353562005277167</v>
          </cell>
          <cell r="K98">
            <v>1.6291951775822655</v>
          </cell>
          <cell r="L98">
            <v>9.7529258777617756E-2</v>
          </cell>
          <cell r="M98">
            <v>-0.61592537966101979</v>
          </cell>
          <cell r="N98">
            <v>-0.75765431686862783</v>
          </cell>
          <cell r="O98">
            <v>-0.23034644445808494</v>
          </cell>
          <cell r="P98">
            <v>0.66104921818002094</v>
          </cell>
          <cell r="Q98">
            <v>0.56279572123654198</v>
          </cell>
          <cell r="R98">
            <v>0.76401066459275135</v>
          </cell>
          <cell r="S98">
            <v>0.89816130755697721</v>
          </cell>
        </row>
      </sheetData>
      <sheetData sheetId="18"/>
      <sheetData sheetId="19" refreshError="1">
        <row r="4">
          <cell r="B4" t="str">
            <v>Deutschland - Konjunkturprognose</v>
          </cell>
        </row>
        <row r="6">
          <cell r="D6">
            <v>2007</v>
          </cell>
          <cell r="E6">
            <v>2008</v>
          </cell>
          <cell r="F6">
            <v>2009</v>
          </cell>
          <cell r="G6">
            <v>2010</v>
          </cell>
        </row>
        <row r="7">
          <cell r="D7">
            <v>2010</v>
          </cell>
          <cell r="E7">
            <v>2011</v>
          </cell>
          <cell r="F7">
            <v>2012</v>
          </cell>
          <cell r="G7">
            <v>2013</v>
          </cell>
        </row>
        <row r="8">
          <cell r="B8" t="str">
            <v>Bruttoinlandsprodukt</v>
          </cell>
          <cell r="D8">
            <v>2.4603373382962559</v>
          </cell>
          <cell r="E8">
            <v>1.2949067773285776</v>
          </cell>
          <cell r="F8">
            <v>-3.8488681494667389</v>
          </cell>
          <cell r="G8">
            <v>1.3797103089027161</v>
          </cell>
        </row>
        <row r="9">
          <cell r="C9" t="str">
            <v>Privater Verbrauch</v>
          </cell>
          <cell r="D9">
            <v>-0.36837237110785281</v>
          </cell>
          <cell r="E9">
            <v>-8.1452529139554031E-2</v>
          </cell>
          <cell r="F9">
            <v>-0.65452128367624596</v>
          </cell>
          <cell r="G9">
            <v>0.60647158834792947</v>
          </cell>
        </row>
        <row r="10">
          <cell r="B10" t="str">
            <v>BRUTTOINLANDSPRODUKT*</v>
          </cell>
          <cell r="C10" t="str">
            <v>Staatsverbrauch</v>
          </cell>
          <cell r="D10">
            <v>2.1803820263792062</v>
          </cell>
          <cell r="E10">
            <v>2.1241011171870383</v>
          </cell>
          <cell r="F10">
            <v>3.0438750621522672</v>
          </cell>
          <cell r="G10">
            <v>2.481637343438706</v>
          </cell>
        </row>
        <row r="11">
          <cell r="C11" t="str">
            <v>Investitionen</v>
          </cell>
          <cell r="D11">
            <v>4.3354688087553797</v>
          </cell>
          <cell r="E11">
            <v>4.228267353581117</v>
          </cell>
          <cell r="F11">
            <v>-5.3975162483936288</v>
          </cell>
          <cell r="G11">
            <v>1.9781042347604654</v>
          </cell>
        </row>
        <row r="12">
          <cell r="C12" t="str">
            <v>Ausfuhren</v>
          </cell>
          <cell r="D12">
            <v>7.4694081356171864</v>
          </cell>
          <cell r="E12">
            <v>2.6812563374213312</v>
          </cell>
          <cell r="F12">
            <v>-15.323124024080073</v>
          </cell>
          <cell r="G12">
            <v>3.5227652214562397</v>
          </cell>
        </row>
        <row r="13">
          <cell r="C13" t="str">
            <v>Einfuhren</v>
          </cell>
          <cell r="D13">
            <v>5.0251020196336356</v>
          </cell>
          <cell r="E13">
            <v>3.9893339736054116</v>
          </cell>
          <cell r="F13">
            <v>-10.641622467567657</v>
          </cell>
          <cell r="G13">
            <v>3.0388274843835887</v>
          </cell>
        </row>
        <row r="14">
          <cell r="C14" t="str">
            <v>Ausfuhren</v>
          </cell>
          <cell r="D14">
            <v>13.734113352115912</v>
          </cell>
          <cell r="E14">
            <v>8.1999999999999993</v>
          </cell>
          <cell r="F14">
            <v>4.8163164346008642</v>
          </cell>
          <cell r="G14">
            <v>6.5145391291893304</v>
          </cell>
        </row>
        <row r="15">
          <cell r="B15" t="str">
            <v>Andere Indikatoren</v>
          </cell>
          <cell r="C15" t="str">
            <v>Einfuhren</v>
          </cell>
          <cell r="D15">
            <v>11.708312283973285</v>
          </cell>
          <cell r="E15">
            <v>7.2</v>
          </cell>
          <cell r="F15">
            <v>5.4755373801901612</v>
          </cell>
          <cell r="G15">
            <v>7.4166863833503101</v>
          </cell>
        </row>
        <row r="16">
          <cell r="C16" t="str">
            <v>Inflationsrate (HVPI)</v>
          </cell>
          <cell r="D16">
            <v>2.2999999999999998</v>
          </cell>
          <cell r="E16">
            <v>2.7542033626901663</v>
          </cell>
          <cell r="F16">
            <v>0.7</v>
          </cell>
          <cell r="G16">
            <v>1.6</v>
          </cell>
        </row>
        <row r="17">
          <cell r="B17" t="str">
            <v>ANDERE INDIKATOREN</v>
          </cell>
          <cell r="C17" t="str">
            <v>Arbeitslosenquote</v>
          </cell>
          <cell r="D17">
            <v>9</v>
          </cell>
          <cell r="E17">
            <v>7.8</v>
          </cell>
          <cell r="F17">
            <v>8.6999999999999993</v>
          </cell>
          <cell r="G17">
            <v>10</v>
          </cell>
        </row>
        <row r="18">
          <cell r="C18" t="str">
            <v>Leistungsbilanzsaldo *</v>
          </cell>
          <cell r="D18">
            <v>7.6</v>
          </cell>
          <cell r="E18">
            <v>6.9</v>
          </cell>
          <cell r="F18">
            <v>3.8</v>
          </cell>
          <cell r="G18">
            <v>4.4000000000000004</v>
          </cell>
        </row>
        <row r="19">
          <cell r="C19" t="str">
            <v>Budgetsaldo *</v>
          </cell>
          <cell r="D19">
            <v>-0.2</v>
          </cell>
          <cell r="E19">
            <v>-0.1</v>
          </cell>
          <cell r="F19">
            <v>-3.9</v>
          </cell>
          <cell r="G19">
            <v>-4.2</v>
          </cell>
        </row>
        <row r="20">
          <cell r="C20" t="str">
            <v>Leistungsbilanzsaldo **</v>
          </cell>
          <cell r="D20">
            <v>5.7</v>
          </cell>
          <cell r="E20">
            <v>5.0999999999999996</v>
          </cell>
          <cell r="F20">
            <v>4.7</v>
          </cell>
          <cell r="G20">
            <v>4.3</v>
          </cell>
        </row>
        <row r="21">
          <cell r="B21" t="str">
            <v>Nachrichtlich: Consensus-Prognosen</v>
          </cell>
          <cell r="C21" t="str">
            <v>Budgetsaldo **</v>
          </cell>
          <cell r="D21">
            <v>-4.3</v>
          </cell>
          <cell r="E21">
            <v>-1</v>
          </cell>
          <cell r="F21">
            <v>-1.5</v>
          </cell>
          <cell r="G21">
            <v>-1</v>
          </cell>
        </row>
        <row r="22">
          <cell r="C22" t="str">
            <v>Umfrage vom 09.03.09</v>
          </cell>
        </row>
        <row r="23">
          <cell r="B23" t="str">
            <v>NACHRICHTLICH: CONSENSUS-PROGNOSEN</v>
          </cell>
          <cell r="C23" t="str">
            <v>BIP-Wachstum</v>
          </cell>
          <cell r="D23">
            <v>2.9</v>
          </cell>
          <cell r="E23">
            <v>1.3</v>
          </cell>
          <cell r="F23">
            <v>-3.2</v>
          </cell>
          <cell r="G23">
            <v>0.7</v>
          </cell>
        </row>
        <row r="24">
          <cell r="C24" t="str">
            <v>Inflationsrate</v>
          </cell>
          <cell r="D24">
            <v>1.6</v>
          </cell>
          <cell r="E24">
            <v>2.6</v>
          </cell>
          <cell r="F24">
            <v>0.5</v>
          </cell>
          <cell r="G24">
            <v>1.2</v>
          </cell>
        </row>
        <row r="25">
          <cell r="C25" t="str">
            <v>BIP-Wachstum</v>
          </cell>
          <cell r="E25">
            <v>3</v>
          </cell>
          <cell r="F25">
            <v>0.5</v>
          </cell>
        </row>
        <row r="26">
          <cell r="C26" t="str">
            <v>Inflationsrate</v>
          </cell>
          <cell r="E26">
            <v>2.2999999999999998</v>
          </cell>
          <cell r="F26">
            <v>1.8</v>
          </cell>
        </row>
        <row r="27">
          <cell r="B27" t="str">
            <v>*) in Prozent des BIP</v>
          </cell>
        </row>
        <row r="34">
          <cell r="B34" t="str">
            <v>Frankreich - Konjunkturprognose</v>
          </cell>
        </row>
        <row r="36">
          <cell r="B36" t="str">
            <v>FRANKREICH – KONJUNKTURPROGNOSE</v>
          </cell>
          <cell r="D36">
            <v>2007</v>
          </cell>
          <cell r="E36">
            <v>2008</v>
          </cell>
          <cell r="F36">
            <v>2009</v>
          </cell>
          <cell r="G36">
            <v>2010</v>
          </cell>
        </row>
        <row r="38">
          <cell r="B38" t="str">
            <v>Bruttoinlandsprodukt</v>
          </cell>
          <cell r="D38">
            <v>2.1</v>
          </cell>
          <cell r="E38">
            <v>0.7</v>
          </cell>
          <cell r="F38">
            <v>-2</v>
          </cell>
          <cell r="G38">
            <v>1</v>
          </cell>
        </row>
        <row r="39">
          <cell r="C39" t="str">
            <v>Privater Verbrauch</v>
          </cell>
          <cell r="D39">
            <v>2010</v>
          </cell>
          <cell r="E39">
            <v>2011</v>
          </cell>
          <cell r="F39">
            <v>2012</v>
          </cell>
          <cell r="G39">
            <v>2013</v>
          </cell>
        </row>
        <row r="40">
          <cell r="C40" t="str">
            <v>Staatsverbrauch</v>
          </cell>
          <cell r="D40">
            <v>1.3</v>
          </cell>
          <cell r="E40">
            <v>1.6</v>
          </cell>
          <cell r="F40">
            <v>1.6</v>
          </cell>
          <cell r="G40">
            <v>2.1</v>
          </cell>
        </row>
        <row r="41">
          <cell r="C41" t="str">
            <v>Investitionen</v>
          </cell>
          <cell r="D41">
            <v>4.9000000000000004</v>
          </cell>
          <cell r="E41">
            <v>0.4</v>
          </cell>
          <cell r="F41">
            <v>-4</v>
          </cell>
          <cell r="G41">
            <v>0.6</v>
          </cell>
        </row>
        <row r="42">
          <cell r="B42" t="str">
            <v>BRUTTOINLANDSPRODUKT*</v>
          </cell>
          <cell r="C42" t="str">
            <v>Ausfuhren</v>
          </cell>
          <cell r="D42">
            <v>3.2</v>
          </cell>
          <cell r="E42">
            <v>1.1000000000000001</v>
          </cell>
          <cell r="F42">
            <v>-7.4</v>
          </cell>
          <cell r="G42">
            <v>1.2</v>
          </cell>
        </row>
        <row r="43">
          <cell r="C43" t="str">
            <v>Einfuhren</v>
          </cell>
          <cell r="D43">
            <v>5.9</v>
          </cell>
          <cell r="E43">
            <v>2</v>
          </cell>
          <cell r="F43">
            <v>-3.5</v>
          </cell>
          <cell r="G43">
            <v>1.8</v>
          </cell>
        </row>
        <row r="44">
          <cell r="C44" t="str">
            <v>Staatsverbrauch</v>
          </cell>
          <cell r="D44">
            <v>1.2</v>
          </cell>
          <cell r="E44">
            <v>0.8</v>
          </cell>
          <cell r="F44">
            <v>0.7</v>
          </cell>
          <cell r="G44">
            <v>0.2</v>
          </cell>
        </row>
        <row r="45">
          <cell r="B45" t="str">
            <v>Andere Indikatoren</v>
          </cell>
          <cell r="C45" t="str">
            <v>Investitionen</v>
          </cell>
          <cell r="D45">
            <v>-1.4</v>
          </cell>
          <cell r="E45">
            <v>2.9</v>
          </cell>
          <cell r="F45">
            <v>1.8</v>
          </cell>
          <cell r="G45">
            <v>2.6</v>
          </cell>
        </row>
        <row r="46">
          <cell r="C46" t="str">
            <v>Inflationsrate (HVPI)</v>
          </cell>
          <cell r="D46">
            <v>1.6</v>
          </cell>
          <cell r="E46">
            <v>3.2</v>
          </cell>
          <cell r="F46">
            <v>0.5</v>
          </cell>
          <cell r="G46">
            <v>1.8</v>
          </cell>
        </row>
        <row r="47">
          <cell r="C47" t="str">
            <v>Arbeitslosenquote</v>
          </cell>
          <cell r="D47">
            <v>8.3000000000000007</v>
          </cell>
          <cell r="E47">
            <v>8.1</v>
          </cell>
          <cell r="F47">
            <v>8.8000000000000007</v>
          </cell>
          <cell r="G47">
            <v>9.3000000000000007</v>
          </cell>
        </row>
        <row r="48">
          <cell r="C48" t="str">
            <v>Leistungsbilanzsaldo *</v>
          </cell>
          <cell r="D48">
            <v>-1.2</v>
          </cell>
          <cell r="E48">
            <v>-2.4</v>
          </cell>
          <cell r="F48">
            <v>-3.5</v>
          </cell>
          <cell r="G48">
            <v>-2.7</v>
          </cell>
        </row>
        <row r="49">
          <cell r="B49" t="str">
            <v>ANDERE INDIKATOREN</v>
          </cell>
          <cell r="C49" t="str">
            <v>Budgetsaldo *</v>
          </cell>
          <cell r="D49">
            <v>-2.7</v>
          </cell>
          <cell r="E49">
            <v>-2.9</v>
          </cell>
          <cell r="F49">
            <v>-5</v>
          </cell>
          <cell r="G49">
            <v>-5.2</v>
          </cell>
        </row>
        <row r="50">
          <cell r="C50" t="str">
            <v>Inflationsrate (HVPI)*</v>
          </cell>
          <cell r="D50">
            <v>1.7355320375941119</v>
          </cell>
          <cell r="E50">
            <v>2.2000000000000002</v>
          </cell>
          <cell r="F50">
            <v>2.1</v>
          </cell>
          <cell r="G50">
            <v>2.2000000000000002</v>
          </cell>
        </row>
        <row r="51">
          <cell r="B51" t="str">
            <v>Nachrichtlich: Consensus-Prognosen</v>
          </cell>
          <cell r="C51" t="str">
            <v>Arbeitslosenquote</v>
          </cell>
          <cell r="D51">
            <v>9.8000000000000007</v>
          </cell>
          <cell r="E51">
            <v>9.8000000000000007</v>
          </cell>
          <cell r="F51">
            <v>9.6999999999999993</v>
          </cell>
          <cell r="G51">
            <v>9.6</v>
          </cell>
        </row>
        <row r="52">
          <cell r="C52" t="str">
            <v>Umfrage vom 09.03.09</v>
          </cell>
          <cell r="D52">
            <v>-1.8</v>
          </cell>
          <cell r="E52">
            <v>-2.2000000000000002</v>
          </cell>
          <cell r="F52">
            <v>-2.2999999999999998</v>
          </cell>
          <cell r="G52">
            <v>-2</v>
          </cell>
        </row>
        <row r="53">
          <cell r="C53" t="str">
            <v>BIP-Wachstum</v>
          </cell>
          <cell r="D53">
            <v>2.4</v>
          </cell>
          <cell r="E53">
            <v>0.7</v>
          </cell>
          <cell r="F53">
            <v>-2</v>
          </cell>
          <cell r="G53">
            <v>0.6</v>
          </cell>
        </row>
        <row r="54">
          <cell r="C54" t="str">
            <v>Inflationsrate</v>
          </cell>
          <cell r="D54">
            <v>1.7</v>
          </cell>
          <cell r="E54">
            <v>2.8</v>
          </cell>
          <cell r="F54">
            <v>0.4</v>
          </cell>
          <cell r="G54">
            <v>1.4</v>
          </cell>
        </row>
        <row r="55">
          <cell r="B55" t="str">
            <v>NACHRICHTLICH: CONSENSUS-PROGNOSEN</v>
          </cell>
        </row>
        <row r="56">
          <cell r="C56" t="str">
            <v>Umfrage vom 09.01.12</v>
          </cell>
        </row>
        <row r="57">
          <cell r="B57" t="str">
            <v>*) in Prozent des BIP</v>
          </cell>
          <cell r="C57" t="str">
            <v>BIP-Wachstum</v>
          </cell>
          <cell r="E57">
            <v>1.6</v>
          </cell>
          <cell r="F57">
            <v>0</v>
          </cell>
        </row>
        <row r="64">
          <cell r="B64" t="str">
            <v>Italien - Konjunkturprognose</v>
          </cell>
        </row>
        <row r="66">
          <cell r="D66">
            <v>2007</v>
          </cell>
          <cell r="E66">
            <v>2008</v>
          </cell>
          <cell r="F66">
            <v>2009</v>
          </cell>
          <cell r="G66">
            <v>2010</v>
          </cell>
        </row>
        <row r="68">
          <cell r="B68" t="str">
            <v>Bruttoinlandsprodukt</v>
          </cell>
          <cell r="D68">
            <v>1.4645151241982433</v>
          </cell>
          <cell r="E68">
            <v>-1.0430330601321458</v>
          </cell>
          <cell r="F68">
            <v>-3.6355034156631945</v>
          </cell>
          <cell r="G68">
            <v>0.94931158320309805</v>
          </cell>
        </row>
        <row r="69">
          <cell r="C69" t="str">
            <v>Privater Verbrauch</v>
          </cell>
          <cell r="D69">
            <v>1.1898919523399627</v>
          </cell>
          <cell r="E69">
            <v>-0.87390811177542105</v>
          </cell>
          <cell r="F69">
            <v>-1.1922958788328799</v>
          </cell>
          <cell r="G69">
            <v>1.1806193095010258</v>
          </cell>
        </row>
        <row r="70">
          <cell r="C70" t="str">
            <v>Staatsverbrauch</v>
          </cell>
          <cell r="D70">
            <v>1.0215155232613284</v>
          </cell>
          <cell r="E70">
            <v>0.64648965071651787</v>
          </cell>
          <cell r="F70">
            <v>1.617092980331222</v>
          </cell>
          <cell r="G70">
            <v>2.0648284310574354</v>
          </cell>
        </row>
        <row r="71">
          <cell r="C71" t="str">
            <v>Investitionen</v>
          </cell>
          <cell r="D71">
            <v>2010</v>
          </cell>
          <cell r="E71">
            <v>2011</v>
          </cell>
          <cell r="F71">
            <v>2012</v>
          </cell>
          <cell r="G71">
            <v>2013</v>
          </cell>
        </row>
        <row r="72">
          <cell r="C72" t="str">
            <v>Ausfuhren</v>
          </cell>
          <cell r="D72">
            <v>4.0139586634748241</v>
          </cell>
          <cell r="E72">
            <v>-3.7137284775009931</v>
          </cell>
          <cell r="F72">
            <v>-11.801977766550891</v>
          </cell>
          <cell r="G72">
            <v>2.5431162163721979</v>
          </cell>
        </row>
        <row r="73">
          <cell r="C73" t="str">
            <v>Einfuhren</v>
          </cell>
          <cell r="D73">
            <v>3.3246968026460877</v>
          </cell>
          <cell r="E73">
            <v>-4.4704451238055611</v>
          </cell>
          <cell r="F73">
            <v>-7.8589297109535323</v>
          </cell>
          <cell r="G73">
            <v>3.8549272854530443</v>
          </cell>
        </row>
        <row r="74">
          <cell r="B74" t="str">
            <v>BRUTTOINLANDSPRODUKT*</v>
          </cell>
          <cell r="D74">
            <v>1.2490043146366077</v>
          </cell>
          <cell r="E74">
            <v>0.83059460756595627</v>
          </cell>
          <cell r="F74">
            <v>-0.5</v>
          </cell>
          <cell r="G74">
            <v>0</v>
          </cell>
        </row>
        <row r="75">
          <cell r="B75" t="str">
            <v>Andere Indikatoren</v>
          </cell>
          <cell r="C75" t="str">
            <v>Privater Verbrauch</v>
          </cell>
          <cell r="D75">
            <v>0.96037548761084679</v>
          </cell>
          <cell r="E75">
            <v>0.8</v>
          </cell>
          <cell r="F75">
            <v>-0.9</v>
          </cell>
          <cell r="G75">
            <v>-0.1</v>
          </cell>
        </row>
        <row r="76">
          <cell r="C76" t="str">
            <v>Inflationsrate (HVPI)</v>
          </cell>
          <cell r="D76">
            <v>2</v>
          </cell>
          <cell r="E76">
            <v>3.4931193151728746</v>
          </cell>
          <cell r="F76">
            <v>0.8</v>
          </cell>
          <cell r="G76">
            <v>1.8252046209949284</v>
          </cell>
        </row>
        <row r="77">
          <cell r="C77" t="str">
            <v>Arbeitslosenquote</v>
          </cell>
          <cell r="D77">
            <v>6.2</v>
          </cell>
          <cell r="E77">
            <v>6.8</v>
          </cell>
          <cell r="F77">
            <v>7.9</v>
          </cell>
          <cell r="G77">
            <v>8.5</v>
          </cell>
        </row>
        <row r="78">
          <cell r="C78" t="str">
            <v>Leistungsbilanzsaldo *</v>
          </cell>
          <cell r="D78">
            <v>-2.4</v>
          </cell>
          <cell r="E78">
            <v>-3.1</v>
          </cell>
          <cell r="F78">
            <v>-3.5</v>
          </cell>
          <cell r="G78">
            <v>-3.8</v>
          </cell>
        </row>
        <row r="79">
          <cell r="C79" t="str">
            <v>Budgetsaldo *</v>
          </cell>
          <cell r="D79">
            <v>-1.5</v>
          </cell>
          <cell r="E79">
            <v>-2.5</v>
          </cell>
          <cell r="F79">
            <v>-4.4000000000000004</v>
          </cell>
          <cell r="G79">
            <v>-3.6</v>
          </cell>
        </row>
        <row r="81">
          <cell r="B81" t="str">
            <v>Nachrichtlich: Consensus-Prognosen</v>
          </cell>
        </row>
        <row r="82">
          <cell r="C82" t="str">
            <v>Umfrage vom 09.03.09</v>
          </cell>
          <cell r="D82">
            <v>1.6376498669738317</v>
          </cell>
          <cell r="E82">
            <v>2.9</v>
          </cell>
          <cell r="F82">
            <v>2.2000000000000002</v>
          </cell>
          <cell r="G82">
            <v>2.2999999999999998</v>
          </cell>
        </row>
        <row r="83">
          <cell r="C83" t="str">
            <v>BIP-Wachstum</v>
          </cell>
          <cell r="D83">
            <v>1.9</v>
          </cell>
          <cell r="E83">
            <v>-1</v>
          </cell>
          <cell r="F83">
            <v>-2.8</v>
          </cell>
          <cell r="G83">
            <v>0.3</v>
          </cell>
        </row>
        <row r="84">
          <cell r="C84" t="str">
            <v>Inflationsrate</v>
          </cell>
          <cell r="D84">
            <v>2.1</v>
          </cell>
          <cell r="E84">
            <v>3.3</v>
          </cell>
          <cell r="F84">
            <v>0.9</v>
          </cell>
          <cell r="G84">
            <v>1.6</v>
          </cell>
        </row>
        <row r="85">
          <cell r="C85" t="str">
            <v>Budgetsaldo **</v>
          </cell>
          <cell r="D85">
            <v>-4.5999999999999996</v>
          </cell>
          <cell r="E85">
            <v>-4.4000000000000004</v>
          </cell>
          <cell r="F85">
            <v>-2.5</v>
          </cell>
          <cell r="G85">
            <v>-1.5</v>
          </cell>
        </row>
        <row r="87">
          <cell r="B87" t="str">
            <v>*) in Prozent des BIP</v>
          </cell>
        </row>
        <row r="94">
          <cell r="B94" t="str">
            <v>Spanien - Konjunkturprognose</v>
          </cell>
        </row>
        <row r="96">
          <cell r="D96">
            <v>2007</v>
          </cell>
          <cell r="E96">
            <v>2008</v>
          </cell>
          <cell r="F96">
            <v>2009</v>
          </cell>
          <cell r="G96">
            <v>2010</v>
          </cell>
        </row>
        <row r="98">
          <cell r="B98" t="str">
            <v>Bruttoinlandsprodukt</v>
          </cell>
          <cell r="D98">
            <v>3.6619022226846454</v>
          </cell>
          <cell r="E98">
            <v>1.1585278641383212</v>
          </cell>
          <cell r="F98">
            <v>-2.604869584469057</v>
          </cell>
          <cell r="G98">
            <v>0.54124731986152597</v>
          </cell>
        </row>
        <row r="99">
          <cell r="C99" t="str">
            <v>Privater Verbrauch</v>
          </cell>
          <cell r="D99">
            <v>3.4582784195157359</v>
          </cell>
          <cell r="E99">
            <v>0.11531504528299763</v>
          </cell>
          <cell r="F99">
            <v>-2.7859910754021513</v>
          </cell>
          <cell r="G99">
            <v>0.26481073609193118</v>
          </cell>
        </row>
        <row r="100">
          <cell r="B100" t="str">
            <v>SPANIEN – KONJUNKTURPROGNOSE</v>
          </cell>
          <cell r="C100" t="str">
            <v>Staatsverbrauch</v>
          </cell>
          <cell r="D100">
            <v>4.8555912974300526</v>
          </cell>
          <cell r="E100">
            <v>5.2812487629804536</v>
          </cell>
          <cell r="F100">
            <v>8.0118420623202127</v>
          </cell>
          <cell r="G100">
            <v>7.3854987767007003</v>
          </cell>
        </row>
        <row r="101">
          <cell r="C101" t="str">
            <v>Investitionen</v>
          </cell>
          <cell r="D101">
            <v>5.3410919565777704</v>
          </cell>
          <cell r="E101">
            <v>-2.992374530001797</v>
          </cell>
          <cell r="F101">
            <v>-12.790952575854178</v>
          </cell>
          <cell r="G101">
            <v>-2.3961873831854774</v>
          </cell>
        </row>
        <row r="102">
          <cell r="C102" t="str">
            <v>Ausfuhren</v>
          </cell>
          <cell r="D102">
            <v>4.856021170285004</v>
          </cell>
          <cell r="E102">
            <v>0.65376297667621941</v>
          </cell>
          <cell r="F102">
            <v>-13.893489474943095</v>
          </cell>
          <cell r="G102">
            <v>2.5927536958089092</v>
          </cell>
        </row>
        <row r="103">
          <cell r="C103" t="str">
            <v>Einfuhren</v>
          </cell>
          <cell r="D103">
            <v>2010</v>
          </cell>
          <cell r="E103">
            <v>2011</v>
          </cell>
          <cell r="F103">
            <v>2012</v>
          </cell>
          <cell r="G103">
            <v>2013</v>
          </cell>
        </row>
        <row r="105">
          <cell r="B105" t="str">
            <v>Andere Indikatoren</v>
          </cell>
        </row>
        <row r="106">
          <cell r="B106" t="str">
            <v>BRUTTOINLANDSPRODUKT*</v>
          </cell>
          <cell r="C106" t="str">
            <v>Inflationsrate (HVPI)</v>
          </cell>
          <cell r="D106">
            <v>2.8</v>
          </cell>
          <cell r="E106">
            <v>4.0999999999999996</v>
          </cell>
          <cell r="F106">
            <v>0.5</v>
          </cell>
          <cell r="G106">
            <v>2.5</v>
          </cell>
        </row>
        <row r="107">
          <cell r="C107" t="str">
            <v>Arbeitslosenquote</v>
          </cell>
          <cell r="D107">
            <v>8.3000000000000007</v>
          </cell>
          <cell r="E107">
            <v>11.3</v>
          </cell>
          <cell r="F107">
            <v>16</v>
          </cell>
          <cell r="G107">
            <v>18</v>
          </cell>
        </row>
        <row r="108">
          <cell r="C108" t="str">
            <v>Leistungsbilanzsaldo *</v>
          </cell>
          <cell r="D108">
            <v>-10.1</v>
          </cell>
          <cell r="E108">
            <v>-9.6</v>
          </cell>
          <cell r="F108">
            <v>-7.6201507265813717</v>
          </cell>
          <cell r="G108">
            <v>-6.6676318857587002</v>
          </cell>
        </row>
        <row r="109">
          <cell r="C109" t="str">
            <v>Budgetsaldo *</v>
          </cell>
          <cell r="D109">
            <v>2.2000000000000002</v>
          </cell>
          <cell r="E109">
            <v>-1.5</v>
          </cell>
          <cell r="F109">
            <v>-6.5</v>
          </cell>
          <cell r="G109">
            <v>-5.5</v>
          </cell>
        </row>
        <row r="110">
          <cell r="C110" t="str">
            <v>Ausfuhren</v>
          </cell>
          <cell r="D110">
            <v>13.5</v>
          </cell>
          <cell r="E110">
            <v>9.3000000000000007</v>
          </cell>
          <cell r="F110">
            <v>4.9000000000000004</v>
          </cell>
          <cell r="G110">
            <v>3.5</v>
          </cell>
        </row>
        <row r="111">
          <cell r="B111" t="str">
            <v>Nachrichtlich: Consensus-Prognosen</v>
          </cell>
          <cell r="C111" t="str">
            <v>Einfuhren</v>
          </cell>
          <cell r="D111">
            <v>8.9</v>
          </cell>
          <cell r="E111">
            <v>2.2000000000000002</v>
          </cell>
          <cell r="F111">
            <v>3.2</v>
          </cell>
          <cell r="G111">
            <v>3.8</v>
          </cell>
        </row>
        <row r="112">
          <cell r="C112" t="str">
            <v>Umfrage vom 09.03.09</v>
          </cell>
        </row>
        <row r="113">
          <cell r="B113" t="str">
            <v>ANDERE INDIKATOREN</v>
          </cell>
          <cell r="C113" t="str">
            <v>BIP-Wachstum</v>
          </cell>
          <cell r="D113">
            <v>3.9</v>
          </cell>
          <cell r="E113">
            <v>1.2</v>
          </cell>
          <cell r="F113">
            <v>-2.5</v>
          </cell>
          <cell r="G113">
            <v>-0.1</v>
          </cell>
        </row>
        <row r="114">
          <cell r="C114" t="str">
            <v>Inflationsrate</v>
          </cell>
          <cell r="D114">
            <v>3.5</v>
          </cell>
          <cell r="E114">
            <v>4.0999999999999996</v>
          </cell>
          <cell r="F114">
            <v>0.6</v>
          </cell>
          <cell r="G114">
            <v>1.9</v>
          </cell>
        </row>
        <row r="115">
          <cell r="C115" t="str">
            <v>Arbeitslosenquote</v>
          </cell>
          <cell r="D115">
            <v>20.100000000000001</v>
          </cell>
          <cell r="E115">
            <v>21.5</v>
          </cell>
          <cell r="F115">
            <v>23.2</v>
          </cell>
          <cell r="G115">
            <v>23.4</v>
          </cell>
        </row>
        <row r="116">
          <cell r="C116" t="str">
            <v>Leistungsbilanzsaldo **</v>
          </cell>
          <cell r="D116">
            <v>-4.5999999999999996</v>
          </cell>
          <cell r="E116">
            <v>-4.7</v>
          </cell>
          <cell r="F116">
            <v>-4.7</v>
          </cell>
          <cell r="G116">
            <v>-4.8</v>
          </cell>
        </row>
        <row r="117">
          <cell r="B117" t="str">
            <v>*) in Prozent des BIP</v>
          </cell>
          <cell r="C117" t="str">
            <v>Budgetsaldo **</v>
          </cell>
          <cell r="D117">
            <v>-9.3000000000000007</v>
          </cell>
          <cell r="E117">
            <v>-7</v>
          </cell>
          <cell r="F117">
            <v>-4.4000000000000004</v>
          </cell>
          <cell r="G117">
            <v>-3</v>
          </cell>
        </row>
        <row r="124">
          <cell r="B124" t="str">
            <v>Großbritannien - Konjunkturprognose</v>
          </cell>
        </row>
        <row r="125">
          <cell r="B125" t="str">
            <v>*) in Prozent gegenüber Vorjahr   **) in Prozent des BIP</v>
          </cell>
        </row>
        <row r="126">
          <cell r="D126">
            <v>2007</v>
          </cell>
          <cell r="E126">
            <v>2008</v>
          </cell>
          <cell r="F126">
            <v>2009</v>
          </cell>
          <cell r="G126">
            <v>2010</v>
          </cell>
        </row>
        <row r="128">
          <cell r="B128" t="str">
            <v>Bruttoinlandsprodukt</v>
          </cell>
          <cell r="D128">
            <v>3</v>
          </cell>
          <cell r="E128">
            <v>0.7</v>
          </cell>
          <cell r="F128">
            <v>-3</v>
          </cell>
          <cell r="G128">
            <v>0</v>
          </cell>
        </row>
        <row r="129">
          <cell r="C129" t="str">
            <v>Privater Verbrauch</v>
          </cell>
          <cell r="D129">
            <v>3.1</v>
          </cell>
          <cell r="E129">
            <v>1.7</v>
          </cell>
          <cell r="F129">
            <v>-2.7</v>
          </cell>
          <cell r="G129">
            <v>-1.4</v>
          </cell>
        </row>
        <row r="130">
          <cell r="C130" t="str">
            <v>Staatsverbrauch</v>
          </cell>
          <cell r="D130">
            <v>1.7</v>
          </cell>
          <cell r="E130">
            <v>3.5</v>
          </cell>
          <cell r="F130">
            <v>3.5</v>
          </cell>
          <cell r="G130">
            <v>2</v>
          </cell>
        </row>
        <row r="131">
          <cell r="C131" t="str">
            <v>Investitionen</v>
          </cell>
          <cell r="D131">
            <v>7.2</v>
          </cell>
          <cell r="E131">
            <v>-4.3</v>
          </cell>
          <cell r="F131">
            <v>-7.4</v>
          </cell>
          <cell r="G131">
            <v>-0.6</v>
          </cell>
        </row>
        <row r="132">
          <cell r="B132" t="str">
            <v>GROSSBRITANNIEN – KONJUNKTURPROGNOSE</v>
          </cell>
          <cell r="C132" t="str">
            <v>Ausfuhren</v>
          </cell>
          <cell r="D132">
            <v>-4.2</v>
          </cell>
          <cell r="E132">
            <v>-0.1</v>
          </cell>
          <cell r="F132">
            <v>-8.9</v>
          </cell>
          <cell r="G132">
            <v>1</v>
          </cell>
        </row>
        <row r="133">
          <cell r="C133" t="str">
            <v>Einfuhren</v>
          </cell>
          <cell r="D133">
            <v>-1.6</v>
          </cell>
          <cell r="E133">
            <v>-0.5</v>
          </cell>
          <cell r="F133">
            <v>-7.9</v>
          </cell>
          <cell r="G133">
            <v>-0.1</v>
          </cell>
        </row>
        <row r="135">
          <cell r="B135" t="str">
            <v>Andere Indikatoren</v>
          </cell>
          <cell r="D135">
            <v>2010</v>
          </cell>
          <cell r="E135">
            <v>2011</v>
          </cell>
          <cell r="F135">
            <v>2012</v>
          </cell>
          <cell r="G135">
            <v>2013</v>
          </cell>
        </row>
        <row r="136">
          <cell r="C136" t="str">
            <v>Inflationsrate (HVPI)</v>
          </cell>
          <cell r="D136">
            <v>2.2999999999999998</v>
          </cell>
          <cell r="E136">
            <v>3.6</v>
          </cell>
          <cell r="F136">
            <v>1.8</v>
          </cell>
          <cell r="G136">
            <v>2.2000000000000002</v>
          </cell>
        </row>
        <row r="137">
          <cell r="C137" t="str">
            <v>Arbeitslosenquote</v>
          </cell>
          <cell r="D137">
            <v>5.4</v>
          </cell>
          <cell r="E137">
            <v>5.7</v>
          </cell>
          <cell r="F137">
            <v>7.5</v>
          </cell>
          <cell r="G137">
            <v>8.1</v>
          </cell>
        </row>
        <row r="138">
          <cell r="B138" t="str">
            <v>BRUTTOINLANDSPRODUKT*</v>
          </cell>
          <cell r="C138" t="str">
            <v>Leistungsbilanzsaldo *</v>
          </cell>
          <cell r="D138">
            <v>-2.8</v>
          </cell>
          <cell r="E138">
            <v>-1.9</v>
          </cell>
          <cell r="F138">
            <v>-1.8</v>
          </cell>
          <cell r="G138">
            <v>-1.8</v>
          </cell>
        </row>
        <row r="139">
          <cell r="C139" t="str">
            <v>Budgetsaldo *</v>
          </cell>
          <cell r="D139">
            <v>-2.8</v>
          </cell>
          <cell r="E139">
            <v>-4.3</v>
          </cell>
          <cell r="F139">
            <v>-9.5</v>
          </cell>
          <cell r="G139">
            <v>-8.5</v>
          </cell>
        </row>
        <row r="140">
          <cell r="C140" t="str">
            <v>Staatsverbrauch</v>
          </cell>
          <cell r="D140">
            <v>1.5</v>
          </cell>
          <cell r="E140">
            <v>2.1</v>
          </cell>
          <cell r="F140">
            <v>0.8</v>
          </cell>
          <cell r="G140">
            <v>0</v>
          </cell>
        </row>
        <row r="141">
          <cell r="B141" t="str">
            <v>Nachrichtlich: Consensus-Prognosen</v>
          </cell>
          <cell r="C141" t="str">
            <v>Investitionen</v>
          </cell>
          <cell r="D141">
            <v>2.6</v>
          </cell>
          <cell r="E141">
            <v>-1.6</v>
          </cell>
          <cell r="F141">
            <v>3.1</v>
          </cell>
          <cell r="G141">
            <v>0.2</v>
          </cell>
        </row>
        <row r="142">
          <cell r="C142" t="str">
            <v>Umfrage vom 09.03.09</v>
          </cell>
          <cell r="D142">
            <v>6.2</v>
          </cell>
          <cell r="E142">
            <v>3.9</v>
          </cell>
          <cell r="F142">
            <v>1.9</v>
          </cell>
          <cell r="G142">
            <v>4</v>
          </cell>
        </row>
        <row r="143">
          <cell r="C143" t="str">
            <v>BIP-Wachstum</v>
          </cell>
          <cell r="D143">
            <v>2.9</v>
          </cell>
          <cell r="E143">
            <v>0.7</v>
          </cell>
          <cell r="F143">
            <v>-3</v>
          </cell>
          <cell r="G143">
            <v>0.5</v>
          </cell>
        </row>
        <row r="144">
          <cell r="C144" t="str">
            <v>Inflationsrate</v>
          </cell>
          <cell r="D144">
            <v>2.2999999999999998</v>
          </cell>
          <cell r="E144">
            <v>3.6</v>
          </cell>
          <cell r="F144">
            <v>1</v>
          </cell>
          <cell r="G144">
            <v>1.8</v>
          </cell>
        </row>
        <row r="145">
          <cell r="B145" t="str">
            <v>ANDERE INDIKATOREN</v>
          </cell>
        </row>
        <row r="146">
          <cell r="C146" t="str">
            <v>Inflationsrate (HVPI)*</v>
          </cell>
          <cell r="D146">
            <v>3.3</v>
          </cell>
          <cell r="E146">
            <v>4.5</v>
          </cell>
          <cell r="F146">
            <v>2.4</v>
          </cell>
          <cell r="G146">
            <v>2.2999999999999998</v>
          </cell>
        </row>
        <row r="147">
          <cell r="B147" t="str">
            <v>*) in Prozent des BIP</v>
          </cell>
          <cell r="C147" t="str">
            <v>Arbeitslosenquote</v>
          </cell>
          <cell r="D147">
            <v>7.9</v>
          </cell>
          <cell r="E147">
            <v>8.1</v>
          </cell>
          <cell r="F147">
            <v>8.1</v>
          </cell>
          <cell r="G147">
            <v>8</v>
          </cell>
        </row>
        <row r="154">
          <cell r="B154" t="str">
            <v>Schweiz - Konjunkturprognose</v>
          </cell>
          <cell r="C154" t="str">
            <v>Inflationsrate</v>
          </cell>
          <cell r="E154">
            <v>4.4000000000000004</v>
          </cell>
          <cell r="F154">
            <v>2.7</v>
          </cell>
        </row>
        <row r="156">
          <cell r="D156">
            <v>2007</v>
          </cell>
          <cell r="E156">
            <v>2008</v>
          </cell>
          <cell r="F156">
            <v>2009</v>
          </cell>
          <cell r="G156">
            <v>2010</v>
          </cell>
        </row>
        <row r="157">
          <cell r="B157" t="str">
            <v>*) in Prozent gegenüber Vorjahr   **) in Prozent des BIP</v>
          </cell>
        </row>
        <row r="158">
          <cell r="B158" t="str">
            <v>Bruttoinlandsprodukt</v>
          </cell>
          <cell r="D158">
            <v>3.3259622327499683</v>
          </cell>
          <cell r="E158">
            <v>1.6322572929694967</v>
          </cell>
          <cell r="F158">
            <v>-2.3754782244474915</v>
          </cell>
          <cell r="G158">
            <v>0.81034665397337058</v>
          </cell>
        </row>
        <row r="159">
          <cell r="C159" t="str">
            <v>Privater Verbrauch</v>
          </cell>
          <cell r="D159">
            <v>2.1226461339792113</v>
          </cell>
          <cell r="E159">
            <v>1.7265884419623845</v>
          </cell>
          <cell r="F159">
            <v>0.31194918747614597</v>
          </cell>
          <cell r="G159">
            <v>0.82784873035230966</v>
          </cell>
        </row>
        <row r="160">
          <cell r="C160" t="str">
            <v>Staatsverbrauch</v>
          </cell>
          <cell r="D160">
            <v>-1.0991998754137144</v>
          </cell>
          <cell r="E160">
            <v>1.987193108716756E-2</v>
          </cell>
          <cell r="F160">
            <v>3.7611544798018537</v>
          </cell>
          <cell r="G160">
            <v>1.731453770584257</v>
          </cell>
        </row>
        <row r="161">
          <cell r="C161" t="str">
            <v>Investitionen</v>
          </cell>
          <cell r="D161">
            <v>5.3720042965236914</v>
          </cell>
          <cell r="E161">
            <v>-1.6899742216178293</v>
          </cell>
          <cell r="F161">
            <v>-6.8244994154444178</v>
          </cell>
          <cell r="G161">
            <v>0.52341111770934923</v>
          </cell>
        </row>
        <row r="162">
          <cell r="C162" t="str">
            <v>Ausfuhren</v>
          </cell>
          <cell r="D162">
            <v>9.4190391930794917</v>
          </cell>
          <cell r="E162">
            <v>2.345079469641731</v>
          </cell>
          <cell r="F162">
            <v>-11.685765310678576</v>
          </cell>
          <cell r="G162">
            <v>2.4146470306420253</v>
          </cell>
        </row>
        <row r="163">
          <cell r="C163" t="str">
            <v>Einfuhren</v>
          </cell>
          <cell r="D163">
            <v>5.9141878045813279</v>
          </cell>
          <cell r="E163">
            <v>-0.21345224144142527</v>
          </cell>
          <cell r="F163">
            <v>-8.8407614292947976</v>
          </cell>
          <cell r="G163">
            <v>2.8493697013133312</v>
          </cell>
        </row>
        <row r="164">
          <cell r="B164" t="str">
            <v>SCHWEIZ – KONJUNKTURPROGNOSE</v>
          </cell>
        </row>
        <row r="165">
          <cell r="B165" t="str">
            <v>Andere Indikatoren</v>
          </cell>
        </row>
        <row r="166">
          <cell r="C166" t="str">
            <v>Inflationsrate</v>
          </cell>
          <cell r="D166">
            <v>0.7</v>
          </cell>
          <cell r="E166">
            <v>2.4</v>
          </cell>
          <cell r="F166">
            <v>-0.4</v>
          </cell>
          <cell r="G166">
            <v>0.7</v>
          </cell>
        </row>
        <row r="167">
          <cell r="C167" t="str">
            <v>Arbeitslosenquote</v>
          </cell>
          <cell r="D167">
            <v>2010</v>
          </cell>
          <cell r="E167">
            <v>2011</v>
          </cell>
          <cell r="F167">
            <v>2012</v>
          </cell>
          <cell r="G167">
            <v>2013</v>
          </cell>
        </row>
        <row r="168">
          <cell r="C168" t="str">
            <v>Leistungsbilanzsaldo *</v>
          </cell>
          <cell r="D168">
            <v>15.8</v>
          </cell>
          <cell r="E168">
            <v>15</v>
          </cell>
          <cell r="F168">
            <v>14</v>
          </cell>
          <cell r="G168">
            <v>14.5</v>
          </cell>
        </row>
        <row r="169">
          <cell r="C169" t="str">
            <v>Budgetsaldo *</v>
          </cell>
          <cell r="D169">
            <v>-0.1</v>
          </cell>
          <cell r="E169">
            <v>-0.9</v>
          </cell>
          <cell r="F169">
            <v>-3</v>
          </cell>
          <cell r="G169">
            <v>-2.2000000000000002</v>
          </cell>
        </row>
        <row r="170">
          <cell r="B170" t="str">
            <v>BRUTTOINLANDSPRODUKT*</v>
          </cell>
          <cell r="D170">
            <v>2.7140447254496269</v>
          </cell>
          <cell r="E170">
            <v>1.8033582348498056</v>
          </cell>
          <cell r="F170">
            <v>1.050254102987247</v>
          </cell>
          <cell r="G170">
            <v>1.5939896065803483</v>
          </cell>
        </row>
        <row r="171">
          <cell r="B171" t="str">
            <v>Nachrichtlich: Consensus-Prognosen</v>
          </cell>
          <cell r="C171" t="str">
            <v>Privater Verbrauch</v>
          </cell>
          <cell r="D171">
            <v>1.7152660794982788</v>
          </cell>
          <cell r="E171">
            <v>0.9113641281618845</v>
          </cell>
          <cell r="F171">
            <v>0.96073001799199531</v>
          </cell>
          <cell r="G171">
            <v>1.2054108080999937</v>
          </cell>
        </row>
        <row r="172">
          <cell r="C172" t="str">
            <v>Umfrage vom 09.03.09</v>
          </cell>
          <cell r="D172">
            <v>0.82043676858578607</v>
          </cell>
          <cell r="E172">
            <v>1.5634847031125165</v>
          </cell>
          <cell r="F172">
            <v>1.5655209059902031</v>
          </cell>
          <cell r="G172">
            <v>0.80240320160001044</v>
          </cell>
        </row>
        <row r="173">
          <cell r="C173" t="str">
            <v>BIP-Wachstum</v>
          </cell>
          <cell r="D173">
            <v>3.2</v>
          </cell>
          <cell r="E173">
            <v>1.6</v>
          </cell>
          <cell r="F173">
            <v>-1.6</v>
          </cell>
          <cell r="G173">
            <v>0.6</v>
          </cell>
        </row>
        <row r="174">
          <cell r="C174" t="str">
            <v>Inflationsrate</v>
          </cell>
          <cell r="D174">
            <v>1.1000000000000001</v>
          </cell>
          <cell r="E174">
            <v>2.4</v>
          </cell>
          <cell r="F174">
            <v>0</v>
          </cell>
          <cell r="G174">
            <v>0.8</v>
          </cell>
        </row>
        <row r="175">
          <cell r="C175" t="str">
            <v>Einfuhren</v>
          </cell>
          <cell r="D175">
            <v>7.3228916362763963</v>
          </cell>
          <cell r="E175">
            <v>2.3927502069936324</v>
          </cell>
          <cell r="F175">
            <v>2.4738789091402147</v>
          </cell>
          <cell r="G175">
            <v>4.6241596928455531</v>
          </cell>
        </row>
        <row r="177">
          <cell r="B177" t="str">
            <v>*) in Prozent des BIP</v>
          </cell>
        </row>
        <row r="184">
          <cell r="B184" t="str">
            <v>USA - Konjunkturprognose</v>
          </cell>
          <cell r="C184" t="str">
            <v>Umfrage vom 09.01.12</v>
          </cell>
        </row>
        <row r="185">
          <cell r="C185" t="str">
            <v>BIP-Wachstum</v>
          </cell>
          <cell r="E185">
            <v>1.7</v>
          </cell>
          <cell r="F185">
            <v>0.2</v>
          </cell>
        </row>
        <row r="186">
          <cell r="C186" t="str">
            <v>Inflationsrate</v>
          </cell>
          <cell r="D186">
            <v>2007</v>
          </cell>
          <cell r="E186">
            <v>2008</v>
          </cell>
          <cell r="F186">
            <v>2009</v>
          </cell>
          <cell r="G186">
            <v>2010</v>
          </cell>
        </row>
        <row r="188">
          <cell r="B188" t="str">
            <v>Bruttoinlandsprodukt</v>
          </cell>
          <cell r="D188">
            <v>2.027689549463787</v>
          </cell>
          <cell r="E188">
            <v>1.1113859023421071</v>
          </cell>
          <cell r="F188">
            <v>-2.1460452330808977</v>
          </cell>
          <cell r="G188">
            <v>1.4024600465342303</v>
          </cell>
        </row>
        <row r="189">
          <cell r="B189" t="str">
            <v>*) in Prozent gegenüber Vorjahr   **) in Prozent des BIP</v>
          </cell>
          <cell r="C189" t="str">
            <v>Privater Verbrauch</v>
          </cell>
          <cell r="D189">
            <v>2.7883558508766697</v>
          </cell>
          <cell r="E189">
            <v>0.23416295075611515</v>
          </cell>
          <cell r="F189">
            <v>-2.6416932357571881</v>
          </cell>
          <cell r="G189">
            <v>0.83943973636769442</v>
          </cell>
        </row>
        <row r="190">
          <cell r="C190" t="str">
            <v>Staatsverbrauch</v>
          </cell>
          <cell r="D190">
            <v>1.8781231145283783</v>
          </cell>
          <cell r="E190">
            <v>2.7986576162057872</v>
          </cell>
          <cell r="F190">
            <v>4.9893272459632811</v>
          </cell>
          <cell r="G190">
            <v>3.4545013067526469</v>
          </cell>
        </row>
        <row r="191">
          <cell r="C191" t="str">
            <v>Investitionen</v>
          </cell>
          <cell r="D191">
            <v>-2.0937345387487198</v>
          </cell>
          <cell r="E191">
            <v>-3.4478006201906624</v>
          </cell>
          <cell r="F191">
            <v>-8.397302677960198</v>
          </cell>
          <cell r="G191">
            <v>1.7030690189245234</v>
          </cell>
        </row>
        <row r="192">
          <cell r="C192" t="str">
            <v>Ausfuhren</v>
          </cell>
          <cell r="D192">
            <v>8.4477316804198495</v>
          </cell>
          <cell r="E192">
            <v>6.1819520662026122</v>
          </cell>
          <cell r="F192">
            <v>-5.5438042498469571</v>
          </cell>
          <cell r="G192">
            <v>2.4760966987043957</v>
          </cell>
        </row>
        <row r="193">
          <cell r="C193" t="str">
            <v>Einfuhren</v>
          </cell>
          <cell r="D193">
            <v>2.1703940637909369</v>
          </cell>
          <cell r="E193">
            <v>-3.4551377111930748</v>
          </cell>
          <cell r="F193">
            <v>-7.6775467198265801</v>
          </cell>
          <cell r="G193">
            <v>2.1203908815373325</v>
          </cell>
        </row>
        <row r="195">
          <cell r="B195" t="str">
            <v>Andere Indikatoren</v>
          </cell>
        </row>
        <row r="196">
          <cell r="B196" t="str">
            <v>USA – KONJUNKTURPROGNOSE</v>
          </cell>
          <cell r="C196" t="str">
            <v>Inflationsrate</v>
          </cell>
          <cell r="D196">
            <v>2.9</v>
          </cell>
          <cell r="E196">
            <v>3.8</v>
          </cell>
          <cell r="F196">
            <v>-0.2</v>
          </cell>
          <cell r="G196">
            <v>2.7</v>
          </cell>
        </row>
        <row r="197">
          <cell r="C197" t="str">
            <v>Arbeitslosenquote</v>
          </cell>
          <cell r="D197">
            <v>4.5999999999999996</v>
          </cell>
          <cell r="E197">
            <v>5.8</v>
          </cell>
          <cell r="F197">
            <v>9.1999999999999993</v>
          </cell>
          <cell r="G197">
            <v>9.6</v>
          </cell>
        </row>
        <row r="198">
          <cell r="C198" t="str">
            <v>Leistungsbilanzsaldo *</v>
          </cell>
          <cell r="D198">
            <v>-5.3</v>
          </cell>
          <cell r="E198">
            <v>-4.7</v>
          </cell>
          <cell r="F198">
            <v>-3.6</v>
          </cell>
          <cell r="G198">
            <v>-3.5</v>
          </cell>
        </row>
        <row r="199">
          <cell r="C199" t="str">
            <v>Budgetsaldo *</v>
          </cell>
          <cell r="D199">
            <v>2010</v>
          </cell>
          <cell r="E199">
            <v>2011</v>
          </cell>
          <cell r="F199">
            <v>2012</v>
          </cell>
          <cell r="G199">
            <v>2013</v>
          </cell>
        </row>
        <row r="201">
          <cell r="B201" t="str">
            <v>Nachrichtlich: Consensus-Prognosen</v>
          </cell>
        </row>
        <row r="202">
          <cell r="B202" t="str">
            <v>BRUTTOINLANDSPRODUKT*</v>
          </cell>
          <cell r="C202" t="str">
            <v>Umfrage vom 09.03.09</v>
          </cell>
          <cell r="D202">
            <v>3.0295694956949575</v>
          </cell>
          <cell r="E202">
            <v>1.7</v>
          </cell>
          <cell r="F202">
            <v>2</v>
          </cell>
          <cell r="G202">
            <v>2</v>
          </cell>
        </row>
        <row r="203">
          <cell r="C203" t="str">
            <v>BIP-Wachstum</v>
          </cell>
          <cell r="D203">
            <v>2.9</v>
          </cell>
          <cell r="E203">
            <v>1.1000000000000001</v>
          </cell>
          <cell r="F203">
            <v>-2.8</v>
          </cell>
          <cell r="G203">
            <v>1.7</v>
          </cell>
        </row>
        <row r="204">
          <cell r="C204" t="str">
            <v>Inflationsrate</v>
          </cell>
          <cell r="D204">
            <v>3.2</v>
          </cell>
          <cell r="E204">
            <v>3.8</v>
          </cell>
          <cell r="F204">
            <v>-0.9</v>
          </cell>
          <cell r="G204">
            <v>1.5</v>
          </cell>
        </row>
        <row r="205">
          <cell r="C205" t="str">
            <v>Investitionen</v>
          </cell>
          <cell r="D205">
            <v>2.0913222988618543</v>
          </cell>
          <cell r="E205">
            <v>4.1552094083763365</v>
          </cell>
          <cell r="F205">
            <v>5.6605900915063501</v>
          </cell>
          <cell r="G205">
            <v>5.3081023212234868</v>
          </cell>
        </row>
        <row r="206">
          <cell r="C206" t="str">
            <v>Ausfuhren</v>
          </cell>
          <cell r="D206">
            <v>11.323438362811856</v>
          </cell>
          <cell r="E206">
            <v>6.6575156325156257</v>
          </cell>
          <cell r="F206">
            <v>5.5149308316063212</v>
          </cell>
          <cell r="G206">
            <v>8.5732028845167747</v>
          </cell>
        </row>
        <row r="207">
          <cell r="B207" t="str">
            <v>*) in Prozent des BIP</v>
          </cell>
          <cell r="C207" t="str">
            <v>Einfuhren</v>
          </cell>
          <cell r="D207">
            <v>12.527997409396335</v>
          </cell>
          <cell r="E207">
            <v>4.8874596817707783</v>
          </cell>
          <cell r="F207">
            <v>4.9729227016293294</v>
          </cell>
          <cell r="G207">
            <v>7.3361186012524229</v>
          </cell>
        </row>
        <row r="214">
          <cell r="B214" t="str">
            <v>Japan - Konjunkturprognose</v>
          </cell>
        </row>
        <row r="215">
          <cell r="B215" t="str">
            <v>NACHRICHTLICH: CONSENSUS-PROGNOSEN</v>
          </cell>
        </row>
        <row r="216">
          <cell r="C216" t="str">
            <v>Umfrage vom 09.01.12</v>
          </cell>
          <cell r="D216">
            <v>2007</v>
          </cell>
          <cell r="E216">
            <v>2008</v>
          </cell>
          <cell r="F216">
            <v>2009</v>
          </cell>
          <cell r="G216">
            <v>2010</v>
          </cell>
        </row>
        <row r="217">
          <cell r="C217" t="str">
            <v>BIP-Wachstum</v>
          </cell>
          <cell r="E217">
            <v>1.8</v>
          </cell>
          <cell r="F217">
            <v>2.2000000000000002</v>
          </cell>
        </row>
        <row r="218">
          <cell r="B218" t="str">
            <v>Bruttoinlandsprodukt</v>
          </cell>
          <cell r="C218" t="str">
            <v>Inflationsrate</v>
          </cell>
          <cell r="D218">
            <v>2.3577945693686075</v>
          </cell>
          <cell r="E218">
            <v>-0.74361233919537995</v>
          </cell>
          <cell r="F218">
            <v>-5.2</v>
          </cell>
          <cell r="G218">
            <v>0.8</v>
          </cell>
        </row>
        <row r="219">
          <cell r="C219" t="str">
            <v>Privater Verbrauch</v>
          </cell>
          <cell r="D219">
            <v>0.65673450611093642</v>
          </cell>
          <cell r="E219">
            <v>0.54433647574472843</v>
          </cell>
          <cell r="F219">
            <v>-0.9</v>
          </cell>
          <cell r="G219">
            <v>0.4</v>
          </cell>
        </row>
        <row r="220">
          <cell r="C220" t="str">
            <v>Staatsverbrauch</v>
          </cell>
          <cell r="D220">
            <v>1.993515979529235</v>
          </cell>
          <cell r="E220">
            <v>0.9</v>
          </cell>
          <cell r="F220">
            <v>3.6</v>
          </cell>
          <cell r="G220">
            <v>2.1</v>
          </cell>
        </row>
        <row r="221">
          <cell r="B221" t="str">
            <v>*) in Prozent gegenüber Vorjahr   **) in Prozent des BIP</v>
          </cell>
          <cell r="C221" t="str">
            <v>Investitionen</v>
          </cell>
          <cell r="D221">
            <v>1.2001417552969116</v>
          </cell>
          <cell r="E221">
            <v>-4.7</v>
          </cell>
          <cell r="F221">
            <v>-8.4</v>
          </cell>
          <cell r="G221">
            <v>0.7</v>
          </cell>
        </row>
        <row r="222">
          <cell r="C222" t="str">
            <v>Ausfuhren</v>
          </cell>
          <cell r="D222">
            <v>8.407256790071429</v>
          </cell>
          <cell r="E222">
            <v>1.8688981549975665</v>
          </cell>
          <cell r="F222">
            <v>-20.399999999999999</v>
          </cell>
          <cell r="G222">
            <v>1.6</v>
          </cell>
        </row>
        <row r="223">
          <cell r="C223" t="str">
            <v>Einfuhren</v>
          </cell>
          <cell r="D223">
            <v>1.4904290910537696</v>
          </cell>
          <cell r="E223">
            <v>1.0921767085067557</v>
          </cell>
          <cell r="F223">
            <v>2.5</v>
          </cell>
          <cell r="G223">
            <v>1.7509764221271098</v>
          </cell>
        </row>
        <row r="225">
          <cell r="B225" t="str">
            <v>Andere Indikatoren</v>
          </cell>
        </row>
        <row r="226">
          <cell r="C226" t="str">
            <v>Inflationsrate</v>
          </cell>
          <cell r="D226">
            <v>0</v>
          </cell>
          <cell r="E226">
            <v>1.4</v>
          </cell>
          <cell r="F226">
            <v>-0.4</v>
          </cell>
          <cell r="G226">
            <v>0.1</v>
          </cell>
        </row>
        <row r="227">
          <cell r="C227" t="str">
            <v>Arbeitslosenquote</v>
          </cell>
          <cell r="D227">
            <v>3.9</v>
          </cell>
          <cell r="E227">
            <v>4</v>
          </cell>
          <cell r="F227">
            <v>5</v>
          </cell>
          <cell r="G227">
            <v>5</v>
          </cell>
        </row>
        <row r="228">
          <cell r="B228" t="str">
            <v>JAPAN – KONJUNKTURPROGNOSE</v>
          </cell>
          <cell r="C228" t="str">
            <v>Leistungsbilanzsaldo *</v>
          </cell>
          <cell r="D228">
            <v>4.9000000000000004</v>
          </cell>
          <cell r="E228">
            <v>3.2</v>
          </cell>
          <cell r="F228">
            <v>1.8</v>
          </cell>
          <cell r="G228">
            <v>2.5</v>
          </cell>
        </row>
        <row r="229">
          <cell r="C229" t="str">
            <v>Budgetsaldo *</v>
          </cell>
          <cell r="D229">
            <v>-2.4</v>
          </cell>
          <cell r="E229">
            <v>-3.7</v>
          </cell>
          <cell r="F229">
            <v>-5</v>
          </cell>
          <cell r="G229">
            <v>-3.3</v>
          </cell>
        </row>
        <row r="231">
          <cell r="B231" t="str">
            <v>Nachrichtlich: Consensus-Prognosen</v>
          </cell>
          <cell r="D231">
            <v>2010</v>
          </cell>
          <cell r="E231">
            <v>2011</v>
          </cell>
          <cell r="F231">
            <v>2012</v>
          </cell>
          <cell r="G231">
            <v>2013</v>
          </cell>
        </row>
        <row r="232">
          <cell r="C232" t="str">
            <v>Umfrage vom 09.03.09</v>
          </cell>
        </row>
        <row r="233">
          <cell r="C233" t="str">
            <v>BIP-Wachstum</v>
          </cell>
          <cell r="D233">
            <v>2.4</v>
          </cell>
          <cell r="E233">
            <v>-0.7</v>
          </cell>
          <cell r="F233">
            <v>-5.8</v>
          </cell>
          <cell r="G233">
            <v>0.7</v>
          </cell>
        </row>
        <row r="234">
          <cell r="B234" t="str">
            <v>BRUTTOINLANDSPRODUKT*</v>
          </cell>
          <cell r="C234" t="str">
            <v>Inflationsrate</v>
          </cell>
          <cell r="D234">
            <v>0.2</v>
          </cell>
          <cell r="E234">
            <v>1.4</v>
          </cell>
          <cell r="F234">
            <v>-1.1000000000000001</v>
          </cell>
          <cell r="G234">
            <v>-0.4</v>
          </cell>
        </row>
        <row r="235">
          <cell r="C235" t="str">
            <v>Privater Verbrauch</v>
          </cell>
          <cell r="D235">
            <v>2.6351462530641019</v>
          </cell>
          <cell r="E235">
            <v>-7.4327200360670531E-2</v>
          </cell>
          <cell r="F235">
            <v>1.6208180175476201</v>
          </cell>
          <cell r="G235">
            <v>1.5266736642422956</v>
          </cell>
        </row>
        <row r="236">
          <cell r="C236" t="str">
            <v>Staatsverbrauch</v>
          </cell>
          <cell r="D236">
            <v>2.1063953232640813</v>
          </cell>
          <cell r="E236">
            <v>2.0686854016597493</v>
          </cell>
          <cell r="F236">
            <v>2.1356082688561031</v>
          </cell>
          <cell r="G236">
            <v>1.5979067852711637</v>
          </cell>
        </row>
        <row r="237">
          <cell r="B237" t="str">
            <v>*) in Prozent des BIP</v>
          </cell>
          <cell r="C237" t="str">
            <v>Investitionen</v>
          </cell>
          <cell r="D237">
            <v>-0.1026104004352959</v>
          </cell>
          <cell r="E237">
            <v>-7.2003009052664879E-2</v>
          </cell>
          <cell r="F237">
            <v>3.0522135246052216</v>
          </cell>
          <cell r="G237">
            <v>2.5688677625714433</v>
          </cell>
        </row>
        <row r="244">
          <cell r="B244" t="str">
            <v>Niederlande - Konjunkturprognose</v>
          </cell>
          <cell r="C244" t="str">
            <v>Leistungsbilanzsaldo **</v>
          </cell>
          <cell r="D244">
            <v>3.6</v>
          </cell>
          <cell r="E244">
            <v>2</v>
          </cell>
          <cell r="F244">
            <v>2.5</v>
          </cell>
          <cell r="G244">
            <v>2.8</v>
          </cell>
        </row>
        <row r="245">
          <cell r="C245" t="str">
            <v>Budgetsaldo **</v>
          </cell>
          <cell r="D245">
            <v>-8.4</v>
          </cell>
          <cell r="E245">
            <v>-9.8000000000000007</v>
          </cell>
          <cell r="F245">
            <v>-8</v>
          </cell>
          <cell r="G245">
            <v>-8</v>
          </cell>
        </row>
        <row r="246">
          <cell r="D246">
            <v>2007</v>
          </cell>
          <cell r="E246">
            <v>2008</v>
          </cell>
          <cell r="F246">
            <v>2009</v>
          </cell>
          <cell r="G246">
            <v>2010</v>
          </cell>
        </row>
        <row r="247">
          <cell r="B247" t="str">
            <v>NACHRICHTLICH: CONSENSUS-PROGNOSEN</v>
          </cell>
        </row>
        <row r="248">
          <cell r="B248" t="str">
            <v>Bruttoinlandsprodukt</v>
          </cell>
          <cell r="C248" t="str">
            <v>Umfrage vom 09.01.12</v>
          </cell>
          <cell r="D248">
            <v>3.5</v>
          </cell>
          <cell r="E248">
            <v>2</v>
          </cell>
          <cell r="F248">
            <v>-3.1</v>
          </cell>
          <cell r="G248">
            <v>0.3</v>
          </cell>
        </row>
        <row r="249">
          <cell r="C249" t="str">
            <v>Privater Verbrauch</v>
          </cell>
          <cell r="D249">
            <v>2.1</v>
          </cell>
          <cell r="E249">
            <v>-0.8</v>
          </cell>
          <cell r="F249">
            <v>1.9</v>
          </cell>
          <cell r="G249">
            <v>1.1000000000000001</v>
          </cell>
        </row>
        <row r="250">
          <cell r="C250" t="str">
            <v>Staatsverbrauch</v>
          </cell>
          <cell r="D250">
            <v>3</v>
          </cell>
          <cell r="E250">
            <v>-0.3</v>
          </cell>
          <cell r="F250">
            <v>-0.3</v>
          </cell>
          <cell r="G250">
            <v>1.5</v>
          </cell>
        </row>
        <row r="251">
          <cell r="C251" t="str">
            <v>Investitionen</v>
          </cell>
          <cell r="D251">
            <v>5.2</v>
          </cell>
          <cell r="E251">
            <v>6.5</v>
          </cell>
          <cell r="F251">
            <v>-5.7</v>
          </cell>
          <cell r="G251">
            <v>0.9</v>
          </cell>
        </row>
        <row r="252">
          <cell r="C252" t="str">
            <v>Ausfuhren</v>
          </cell>
          <cell r="D252">
            <v>6.5</v>
          </cell>
          <cell r="E252">
            <v>3</v>
          </cell>
          <cell r="F252">
            <v>-5</v>
          </cell>
          <cell r="G252">
            <v>2.1</v>
          </cell>
        </row>
        <row r="253">
          <cell r="B253" t="str">
            <v>*) in Prozent gegenüber Vorjahr   **) in Prozent des BIP</v>
          </cell>
          <cell r="C253" t="str">
            <v>Einfuhren</v>
          </cell>
          <cell r="D253">
            <v>5.7</v>
          </cell>
          <cell r="E253">
            <v>4.4000000000000004</v>
          </cell>
          <cell r="F253">
            <v>-4</v>
          </cell>
          <cell r="G253">
            <v>2.2999999999999998</v>
          </cell>
        </row>
        <row r="255">
          <cell r="B255" t="str">
            <v>Andere Indikatoren</v>
          </cell>
        </row>
        <row r="256">
          <cell r="C256" t="str">
            <v>Inflationsrate</v>
          </cell>
          <cell r="D256">
            <v>1.6</v>
          </cell>
          <cell r="E256">
            <v>2.2000000000000002</v>
          </cell>
          <cell r="F256">
            <v>1.1000000000000001</v>
          </cell>
          <cell r="G256">
            <v>2.2000000000000002</v>
          </cell>
        </row>
        <row r="257">
          <cell r="C257" t="str">
            <v>Arbeitslosenquote</v>
          </cell>
          <cell r="D257">
            <v>3.2</v>
          </cell>
          <cell r="E257">
            <v>2.8</v>
          </cell>
          <cell r="F257">
            <v>4.0999999999999996</v>
          </cell>
          <cell r="G257">
            <v>4.8</v>
          </cell>
        </row>
        <row r="258">
          <cell r="C258" t="str">
            <v>Leistungsbilanzsaldo *</v>
          </cell>
          <cell r="D258">
            <v>7.7</v>
          </cell>
          <cell r="E258">
            <v>5</v>
          </cell>
          <cell r="F258">
            <v>2.8</v>
          </cell>
          <cell r="G258">
            <v>4.5</v>
          </cell>
        </row>
        <row r="259">
          <cell r="C259" t="str">
            <v>Budgetsaldo *</v>
          </cell>
          <cell r="D259">
            <v>0.3</v>
          </cell>
          <cell r="E259">
            <v>0.5</v>
          </cell>
          <cell r="F259">
            <v>-2.2000000000000002</v>
          </cell>
          <cell r="G259">
            <v>-2.4</v>
          </cell>
        </row>
        <row r="260">
          <cell r="B260" t="str">
            <v>NIEDERLANDE – KONJUNKTURPROGNOSE</v>
          </cell>
        </row>
        <row r="261">
          <cell r="B261" t="str">
            <v>Nachrichtlich: Consensus-Prognosen</v>
          </cell>
        </row>
        <row r="262">
          <cell r="C262" t="str">
            <v>Umfrage vom 09.03.09</v>
          </cell>
        </row>
        <row r="263">
          <cell r="C263" t="str">
            <v>BIP-Wachstum</v>
          </cell>
          <cell r="D263">
            <v>2010</v>
          </cell>
          <cell r="E263">
            <v>2011</v>
          </cell>
          <cell r="F263">
            <v>2012</v>
          </cell>
          <cell r="G263">
            <v>2013</v>
          </cell>
        </row>
        <row r="264">
          <cell r="C264" t="str">
            <v>Inflationsrate</v>
          </cell>
          <cell r="D264">
            <v>1.4</v>
          </cell>
          <cell r="E264">
            <v>2.5</v>
          </cell>
          <cell r="F264">
            <v>1.1000000000000001</v>
          </cell>
          <cell r="G264">
            <v>1.1000000000000001</v>
          </cell>
        </row>
        <row r="266">
          <cell r="B266" t="str">
            <v>BRUTTOINLANDSPRODUKT*</v>
          </cell>
          <cell r="D266">
            <v>1.6</v>
          </cell>
          <cell r="E266">
            <v>1.4</v>
          </cell>
          <cell r="F266">
            <v>0.7</v>
          </cell>
          <cell r="G266">
            <v>1.3</v>
          </cell>
        </row>
        <row r="267">
          <cell r="B267" t="str">
            <v>*) in Prozent des BIP</v>
          </cell>
          <cell r="C267" t="str">
            <v>Privater Verbrauch</v>
          </cell>
          <cell r="D267">
            <v>0.4</v>
          </cell>
          <cell r="E267">
            <v>-0.6</v>
          </cell>
          <cell r="F267">
            <v>0.3</v>
          </cell>
          <cell r="G267">
            <v>1.1000000000000001</v>
          </cell>
        </row>
        <row r="271">
          <cell r="B271" t="str">
            <v>China - Konjunkturprognose</v>
          </cell>
          <cell r="C271" t="str">
            <v>Einfuhren</v>
          </cell>
          <cell r="D271">
            <v>10.6</v>
          </cell>
          <cell r="E271">
            <v>4.4000000000000004</v>
          </cell>
          <cell r="F271">
            <v>1.9</v>
          </cell>
          <cell r="G271">
            <v>4.7</v>
          </cell>
        </row>
        <row r="273">
          <cell r="B273" t="str">
            <v>ANDERE INDIKATOREN</v>
          </cell>
          <cell r="D273">
            <v>2007</v>
          </cell>
          <cell r="E273">
            <v>2008</v>
          </cell>
          <cell r="F273">
            <v>2009</v>
          </cell>
          <cell r="G273">
            <v>2010</v>
          </cell>
        </row>
        <row r="274">
          <cell r="C274" t="str">
            <v>Inflationsrate*</v>
          </cell>
          <cell r="D274">
            <v>0.9</v>
          </cell>
          <cell r="E274">
            <v>2.5</v>
          </cell>
          <cell r="F274">
            <v>2.2000000000000002</v>
          </cell>
          <cell r="G274">
            <v>2</v>
          </cell>
        </row>
        <row r="275">
          <cell r="B275" t="str">
            <v>Bruttoinlandsprodukt</v>
          </cell>
          <cell r="C275" t="str">
            <v>Arbeitslosenquote</v>
          </cell>
          <cell r="D275">
            <v>13</v>
          </cell>
          <cell r="E275">
            <v>9</v>
          </cell>
          <cell r="F275">
            <v>6</v>
          </cell>
          <cell r="G275">
            <v>8</v>
          </cell>
        </row>
        <row r="276">
          <cell r="C276" t="str">
            <v>Inflationsrate</v>
          </cell>
          <cell r="D276">
            <v>4.8</v>
          </cell>
          <cell r="E276">
            <v>5.9</v>
          </cell>
          <cell r="F276">
            <v>-0.1</v>
          </cell>
          <cell r="G276">
            <v>1.5</v>
          </cell>
        </row>
        <row r="277">
          <cell r="C277" t="str">
            <v>Arbeitslosenquote</v>
          </cell>
          <cell r="D277">
            <v>4</v>
          </cell>
          <cell r="E277">
            <v>4.2</v>
          </cell>
          <cell r="F277">
            <v>4.7</v>
          </cell>
          <cell r="G277">
            <v>4.5</v>
          </cell>
        </row>
        <row r="278">
          <cell r="C278" t="str">
            <v>Leistungsbilanzsaldo *</v>
          </cell>
          <cell r="D278">
            <v>11</v>
          </cell>
          <cell r="E278">
            <v>10.199999999999999</v>
          </cell>
          <cell r="F278">
            <v>9.6999999999999993</v>
          </cell>
          <cell r="G278">
            <v>9.3000000000000007</v>
          </cell>
        </row>
        <row r="279">
          <cell r="B279" t="str">
            <v>NACHRICHTLICH: CONSENSUS-PROGNOSEN</v>
          </cell>
          <cell r="C279" t="str">
            <v>Budgetsaldo *</v>
          </cell>
          <cell r="D279">
            <v>0.6</v>
          </cell>
          <cell r="E279">
            <v>-0.7</v>
          </cell>
          <cell r="F279">
            <v>-3</v>
          </cell>
          <cell r="G279">
            <v>-2</v>
          </cell>
        </row>
        <row r="280">
          <cell r="C280" t="str">
            <v>Umfrage vom 09.01.12</v>
          </cell>
        </row>
        <row r="281">
          <cell r="C281" t="str">
            <v>BIP-Wachstum</v>
          </cell>
          <cell r="E281">
            <v>1.5</v>
          </cell>
          <cell r="F281">
            <v>-0.3</v>
          </cell>
        </row>
        <row r="282">
          <cell r="B282" t="str">
            <v>*) in Prozent des BIP</v>
          </cell>
          <cell r="C282" t="str">
            <v>Inflationsrate</v>
          </cell>
          <cell r="E282">
            <v>2.2999999999999998</v>
          </cell>
          <cell r="F282">
            <v>1.7</v>
          </cell>
        </row>
        <row r="286">
          <cell r="B286" t="str">
            <v>Germany - Macroeconomic Forecast</v>
          </cell>
          <cell r="C286" t="str">
            <v>Germany - Macroeconomic Forecast</v>
          </cell>
        </row>
        <row r="288">
          <cell r="D288">
            <v>2007</v>
          </cell>
          <cell r="E288">
            <v>2008</v>
          </cell>
          <cell r="F288">
            <v>2009</v>
          </cell>
          <cell r="G288">
            <v>2010</v>
          </cell>
        </row>
        <row r="289">
          <cell r="B289" t="str">
            <v>CHINA – KONJUNKTURPROGNOSE</v>
          </cell>
        </row>
        <row r="290">
          <cell r="B290" t="str">
            <v>Real GDP growth</v>
          </cell>
          <cell r="D290">
            <v>2.4603373382962559</v>
          </cell>
          <cell r="E290">
            <v>1.2949067773285776</v>
          </cell>
          <cell r="F290">
            <v>-3.8488681494667389</v>
          </cell>
          <cell r="G290">
            <v>1.3797103089027161</v>
          </cell>
        </row>
        <row r="291">
          <cell r="C291" t="str">
            <v>Private consumption</v>
          </cell>
          <cell r="D291">
            <v>-0.36837237110785281</v>
          </cell>
          <cell r="E291">
            <v>-8.1452529139554031E-2</v>
          </cell>
          <cell r="F291">
            <v>-0.65452128367624596</v>
          </cell>
          <cell r="G291">
            <v>0.60647158834792947</v>
          </cell>
        </row>
        <row r="292">
          <cell r="C292" t="str">
            <v>Public consumption</v>
          </cell>
          <cell r="D292">
            <v>2010</v>
          </cell>
          <cell r="E292">
            <v>2011</v>
          </cell>
          <cell r="F292">
            <v>2012</v>
          </cell>
          <cell r="G292">
            <v>2013</v>
          </cell>
        </row>
        <row r="293">
          <cell r="C293" t="str">
            <v>Investment</v>
          </cell>
          <cell r="D293">
            <v>4.3354688087553797</v>
          </cell>
          <cell r="E293">
            <v>4.228267353581117</v>
          </cell>
          <cell r="F293">
            <v>-5.3975162483936288</v>
          </cell>
          <cell r="G293">
            <v>1.9781042347604654</v>
          </cell>
        </row>
        <row r="294">
          <cell r="C294" t="str">
            <v>Exports</v>
          </cell>
          <cell r="D294">
            <v>7.4694081356171864</v>
          </cell>
          <cell r="E294">
            <v>2.6812563374213312</v>
          </cell>
          <cell r="F294">
            <v>-15.323124024080073</v>
          </cell>
          <cell r="G294">
            <v>3.5227652214562397</v>
          </cell>
        </row>
        <row r="295">
          <cell r="B295" t="str">
            <v>BRUTTOINLANDSPRODUKT*</v>
          </cell>
          <cell r="C295" t="str">
            <v>Imports</v>
          </cell>
          <cell r="D295">
            <v>5.0251020196336356</v>
          </cell>
          <cell r="E295">
            <v>3.9893339736054116</v>
          </cell>
          <cell r="F295">
            <v>-10.641622467567657</v>
          </cell>
          <cell r="G295">
            <v>3.0388274843835887</v>
          </cell>
        </row>
        <row r="296">
          <cell r="C296" t="str">
            <v>Inflationsrate*</v>
          </cell>
          <cell r="D296">
            <v>3.3</v>
          </cell>
          <cell r="E296">
            <v>5.4</v>
          </cell>
          <cell r="F296">
            <v>3</v>
          </cell>
          <cell r="G296">
            <v>3.4</v>
          </cell>
        </row>
        <row r="297">
          <cell r="B297" t="str">
            <v>Other Indicators</v>
          </cell>
          <cell r="C297" t="str">
            <v>Arbeitslosenquote</v>
          </cell>
          <cell r="D297">
            <v>4.0999999999999996</v>
          </cell>
          <cell r="E297">
            <v>4.2</v>
          </cell>
          <cell r="F297">
            <v>4.4000000000000004</v>
          </cell>
          <cell r="G297">
            <v>4.4000000000000004</v>
          </cell>
        </row>
        <row r="298">
          <cell r="C298" t="str">
            <v>Inflation rate (HICP)</v>
          </cell>
          <cell r="D298">
            <v>2.2999999999999998</v>
          </cell>
          <cell r="E298">
            <v>2.7542033626901663</v>
          </cell>
          <cell r="F298">
            <v>0.7</v>
          </cell>
          <cell r="G298">
            <v>1.6</v>
          </cell>
        </row>
        <row r="299">
          <cell r="C299" t="str">
            <v>Unemployment rate</v>
          </cell>
          <cell r="D299">
            <v>9</v>
          </cell>
          <cell r="E299">
            <v>7.8</v>
          </cell>
          <cell r="F299">
            <v>8.6999999999999993</v>
          </cell>
          <cell r="G299">
            <v>10</v>
          </cell>
        </row>
        <row r="300">
          <cell r="C300" t="str">
            <v>Curr. account balance*</v>
          </cell>
          <cell r="D300">
            <v>7.6</v>
          </cell>
          <cell r="E300">
            <v>6.9</v>
          </cell>
          <cell r="F300">
            <v>3.8</v>
          </cell>
          <cell r="G300">
            <v>4.4000000000000004</v>
          </cell>
        </row>
        <row r="301">
          <cell r="B301" t="str">
            <v>NACHRICHTLICH: CONSENSUS-PROGNOSEN</v>
          </cell>
          <cell r="C301" t="str">
            <v>Public budget balance*</v>
          </cell>
          <cell r="D301">
            <v>-0.2</v>
          </cell>
          <cell r="E301">
            <v>-0.1</v>
          </cell>
          <cell r="F301">
            <v>-3.9</v>
          </cell>
          <cell r="G301">
            <v>-4.2</v>
          </cell>
        </row>
        <row r="302">
          <cell r="C302" t="str">
            <v>Umfrage vom Januar 2012</v>
          </cell>
        </row>
        <row r="303">
          <cell r="B303" t="str">
            <v>Consensus forecasts</v>
          </cell>
          <cell r="C303" t="str">
            <v>BIP-Wachstum</v>
          </cell>
          <cell r="E303">
            <v>9.1</v>
          </cell>
          <cell r="F303">
            <v>8.5</v>
          </cell>
          <cell r="G303">
            <v>8.6</v>
          </cell>
        </row>
        <row r="304">
          <cell r="C304" t="str">
            <v>Date of survey: March 9, 09</v>
          </cell>
          <cell r="E304">
            <v>5.4</v>
          </cell>
          <cell r="F304">
            <v>3.7</v>
          </cell>
          <cell r="G304">
            <v>3.6</v>
          </cell>
        </row>
        <row r="305">
          <cell r="C305" t="str">
            <v>Real GDP growth</v>
          </cell>
          <cell r="D305">
            <v>2.9</v>
          </cell>
          <cell r="E305">
            <v>1.3</v>
          </cell>
          <cell r="F305">
            <v>-3.2</v>
          </cell>
          <cell r="G305">
            <v>0.7</v>
          </cell>
        </row>
        <row r="306">
          <cell r="C306" t="str">
            <v>Inflation rate</v>
          </cell>
          <cell r="D306">
            <v>1.6</v>
          </cell>
          <cell r="E306">
            <v>2.6</v>
          </cell>
          <cell r="F306">
            <v>0.5</v>
          </cell>
          <cell r="G306">
            <v>1.2</v>
          </cell>
        </row>
        <row r="307">
          <cell r="B307" t="str">
            <v>*) in Prozent gegenüber Vorjahr   **) in Prozent des BIP</v>
          </cell>
        </row>
        <row r="309">
          <cell r="B309" t="str">
            <v>*) percent of GDP</v>
          </cell>
        </row>
        <row r="316">
          <cell r="B316" t="str">
            <v>France - Macroeconomic Forecast</v>
          </cell>
        </row>
        <row r="317">
          <cell r="B317" t="str">
            <v>REAL GDP GROWTH</v>
          </cell>
          <cell r="D317">
            <v>3.6928734022062457</v>
          </cell>
          <cell r="E317">
            <v>3</v>
          </cell>
          <cell r="F317">
            <v>1.3533078829624685</v>
          </cell>
          <cell r="G317">
            <v>1.5499926645872506</v>
          </cell>
        </row>
        <row r="318">
          <cell r="C318" t="str">
            <v>Private consumption</v>
          </cell>
          <cell r="D318">
            <v>2007</v>
          </cell>
          <cell r="E318">
            <v>2008</v>
          </cell>
          <cell r="F318">
            <v>2009</v>
          </cell>
          <cell r="G318">
            <v>2010</v>
          </cell>
        </row>
        <row r="319">
          <cell r="C319" t="str">
            <v>Public consumption</v>
          </cell>
          <cell r="D319">
            <v>1.734259665117122</v>
          </cell>
          <cell r="E319">
            <v>1.2</v>
          </cell>
          <cell r="F319">
            <v>1.1854322056001507</v>
          </cell>
          <cell r="G319">
            <v>0.75553076369071448</v>
          </cell>
        </row>
        <row r="320">
          <cell r="B320" t="str">
            <v>Real GDP growth</v>
          </cell>
          <cell r="C320" t="str">
            <v>Investment</v>
          </cell>
          <cell r="D320">
            <v>2.1</v>
          </cell>
          <cell r="E320">
            <v>0.7</v>
          </cell>
          <cell r="F320">
            <v>-2</v>
          </cell>
          <cell r="G320">
            <v>1</v>
          </cell>
        </row>
        <row r="321">
          <cell r="C321" t="str">
            <v>Private consumption</v>
          </cell>
          <cell r="D321">
            <v>2.4</v>
          </cell>
          <cell r="E321">
            <v>1.3</v>
          </cell>
          <cell r="F321">
            <v>0.4</v>
          </cell>
          <cell r="G321">
            <v>1</v>
          </cell>
        </row>
        <row r="322">
          <cell r="C322" t="str">
            <v>Public consumption</v>
          </cell>
          <cell r="D322">
            <v>1.3</v>
          </cell>
          <cell r="E322">
            <v>1.6</v>
          </cell>
          <cell r="F322">
            <v>1.6</v>
          </cell>
          <cell r="G322">
            <v>2.1</v>
          </cell>
        </row>
        <row r="323">
          <cell r="C323" t="str">
            <v>Investment</v>
          </cell>
          <cell r="D323">
            <v>4.9000000000000004</v>
          </cell>
          <cell r="E323">
            <v>0.4</v>
          </cell>
          <cell r="F323">
            <v>-4</v>
          </cell>
          <cell r="G323">
            <v>0.6</v>
          </cell>
        </row>
        <row r="324">
          <cell r="B324" t="str">
            <v>OTHER INDICATORS</v>
          </cell>
          <cell r="C324" t="str">
            <v>Exports</v>
          </cell>
          <cell r="D324">
            <v>3.2</v>
          </cell>
          <cell r="E324">
            <v>1.1000000000000001</v>
          </cell>
          <cell r="F324">
            <v>-7.4</v>
          </cell>
          <cell r="G324">
            <v>1.2</v>
          </cell>
        </row>
        <row r="325">
          <cell r="C325" t="str">
            <v>Imports</v>
          </cell>
          <cell r="D325">
            <v>5.9</v>
          </cell>
          <cell r="E325">
            <v>2</v>
          </cell>
          <cell r="F325">
            <v>-3.5</v>
          </cell>
          <cell r="G325">
            <v>1.8</v>
          </cell>
        </row>
        <row r="326">
          <cell r="C326" t="str">
            <v>Unemployment rate</v>
          </cell>
          <cell r="D326">
            <v>7.7</v>
          </cell>
          <cell r="E326">
            <v>7.1</v>
          </cell>
          <cell r="F326">
            <v>6.9</v>
          </cell>
          <cell r="G326">
            <v>6.4</v>
          </cell>
        </row>
        <row r="327">
          <cell r="B327" t="str">
            <v>Other Indicators</v>
          </cell>
          <cell r="C327" t="str">
            <v>Curr. account balance*</v>
          </cell>
          <cell r="D327">
            <v>5.7</v>
          </cell>
          <cell r="E327">
            <v>5.0999999999999996</v>
          </cell>
          <cell r="F327">
            <v>4.7</v>
          </cell>
          <cell r="G327">
            <v>4.3</v>
          </cell>
        </row>
        <row r="328">
          <cell r="C328" t="str">
            <v>Inflation rate (HICP)</v>
          </cell>
          <cell r="D328">
            <v>1.6</v>
          </cell>
          <cell r="E328">
            <v>3.2</v>
          </cell>
          <cell r="F328">
            <v>0.5</v>
          </cell>
          <cell r="G328">
            <v>1.8</v>
          </cell>
        </row>
        <row r="329">
          <cell r="C329" t="str">
            <v>Unemployment rate</v>
          </cell>
          <cell r="D329">
            <v>8.3000000000000007</v>
          </cell>
          <cell r="E329">
            <v>8.1</v>
          </cell>
          <cell r="F329">
            <v>8.8000000000000007</v>
          </cell>
          <cell r="G329">
            <v>9.3000000000000007</v>
          </cell>
        </row>
        <row r="330">
          <cell r="B330" t="str">
            <v>CONSENSUS FORECASTS</v>
          </cell>
          <cell r="C330" t="str">
            <v>Curr. account balance*</v>
          </cell>
          <cell r="D330">
            <v>-1.2</v>
          </cell>
          <cell r="E330">
            <v>-2.4</v>
          </cell>
          <cell r="F330">
            <v>-3.5</v>
          </cell>
          <cell r="G330">
            <v>-2.7</v>
          </cell>
        </row>
        <row r="331">
          <cell r="C331" t="str">
            <v>Public budget balance*</v>
          </cell>
          <cell r="D331">
            <v>-2.7</v>
          </cell>
          <cell r="E331">
            <v>-2.9</v>
          </cell>
          <cell r="F331">
            <v>-5</v>
          </cell>
          <cell r="G331">
            <v>-5.2</v>
          </cell>
        </row>
        <row r="332">
          <cell r="C332" t="str">
            <v>Real GDP growth</v>
          </cell>
          <cell r="E332">
            <v>3</v>
          </cell>
          <cell r="F332">
            <v>0.5</v>
          </cell>
        </row>
        <row r="333">
          <cell r="B333" t="str">
            <v>Consensus forecasts</v>
          </cell>
          <cell r="C333" t="str">
            <v>Inflation rate</v>
          </cell>
          <cell r="E333">
            <v>2.2999999999999998</v>
          </cell>
          <cell r="F333">
            <v>1.8</v>
          </cell>
        </row>
        <row r="334">
          <cell r="C334" t="str">
            <v>Date of survey: March 9, 09</v>
          </cell>
        </row>
        <row r="335">
          <cell r="C335" t="str">
            <v>Real GDP-growth</v>
          </cell>
          <cell r="D335">
            <v>2.4</v>
          </cell>
          <cell r="E335">
            <v>0.7</v>
          </cell>
          <cell r="F335">
            <v>-2</v>
          </cell>
          <cell r="G335">
            <v>0.6</v>
          </cell>
        </row>
        <row r="336">
          <cell r="B336" t="str">
            <v>*) percent of GDP</v>
          </cell>
          <cell r="C336" t="str">
            <v>Inflation rate</v>
          </cell>
          <cell r="D336">
            <v>1.7</v>
          </cell>
          <cell r="E336">
            <v>2.8</v>
          </cell>
          <cell r="F336">
            <v>0.4</v>
          </cell>
          <cell r="G336">
            <v>1.4</v>
          </cell>
        </row>
        <row r="339">
          <cell r="B339" t="str">
            <v>*) percent of GDP</v>
          </cell>
        </row>
        <row r="346">
          <cell r="B346" t="str">
            <v>Italy - Macroeconomic Forecast</v>
          </cell>
          <cell r="D346">
            <v>2010</v>
          </cell>
          <cell r="E346">
            <v>2011</v>
          </cell>
          <cell r="F346">
            <v>2012</v>
          </cell>
          <cell r="G346">
            <v>2013</v>
          </cell>
        </row>
        <row r="348">
          <cell r="D348">
            <v>2007</v>
          </cell>
          <cell r="E348">
            <v>2008</v>
          </cell>
          <cell r="F348">
            <v>2009</v>
          </cell>
          <cell r="G348">
            <v>2010</v>
          </cell>
        </row>
        <row r="349">
          <cell r="B349" t="str">
            <v>REAL GDP GROWTH</v>
          </cell>
          <cell r="D349">
            <v>1.4</v>
          </cell>
          <cell r="E349">
            <v>1.7</v>
          </cell>
          <cell r="F349">
            <v>0.7</v>
          </cell>
          <cell r="G349">
            <v>1.1000000000000001</v>
          </cell>
        </row>
        <row r="350">
          <cell r="B350" t="str">
            <v>Real GDP growth</v>
          </cell>
          <cell r="C350" t="str">
            <v>Private consumption</v>
          </cell>
          <cell r="D350">
            <v>1.4645151241982433</v>
          </cell>
          <cell r="E350">
            <v>-1.0430330601321458</v>
          </cell>
          <cell r="F350">
            <v>-3.6355034156631945</v>
          </cell>
          <cell r="G350">
            <v>0.94931158320309805</v>
          </cell>
        </row>
        <row r="351">
          <cell r="C351" t="str">
            <v>Private consumption</v>
          </cell>
          <cell r="D351">
            <v>1.1898919523399627</v>
          </cell>
          <cell r="E351">
            <v>-0.87390811177542105</v>
          </cell>
          <cell r="F351">
            <v>-1.1922958788328799</v>
          </cell>
          <cell r="G351">
            <v>1.1806193095010258</v>
          </cell>
        </row>
        <row r="352">
          <cell r="C352" t="str">
            <v>Public consumption</v>
          </cell>
          <cell r="D352">
            <v>1.0215155232613284</v>
          </cell>
          <cell r="E352">
            <v>0.64648965071651787</v>
          </cell>
          <cell r="F352">
            <v>1.617092980331222</v>
          </cell>
          <cell r="G352">
            <v>2.0648284310574354</v>
          </cell>
        </row>
        <row r="353">
          <cell r="C353" t="str">
            <v>Investment</v>
          </cell>
          <cell r="D353">
            <v>1.5885717235708228</v>
          </cell>
          <cell r="E353">
            <v>-2.9434291003466484</v>
          </cell>
          <cell r="F353">
            <v>-11.100395242110366</v>
          </cell>
          <cell r="G353">
            <v>0.94630647322222217</v>
          </cell>
        </row>
        <row r="354">
          <cell r="C354" t="str">
            <v>Exports</v>
          </cell>
          <cell r="D354">
            <v>4.0139586634748241</v>
          </cell>
          <cell r="E354">
            <v>-3.7137284775009931</v>
          </cell>
          <cell r="F354">
            <v>-11.801977766550891</v>
          </cell>
          <cell r="G354">
            <v>2.5431162163721979</v>
          </cell>
        </row>
        <row r="355">
          <cell r="C355" t="str">
            <v>Imports</v>
          </cell>
          <cell r="D355">
            <v>3.3246968026460877</v>
          </cell>
          <cell r="E355">
            <v>-4.4704451238055611</v>
          </cell>
          <cell r="F355">
            <v>-7.8589297109535323</v>
          </cell>
          <cell r="G355">
            <v>3.8549272854530443</v>
          </cell>
        </row>
        <row r="356">
          <cell r="B356" t="str">
            <v>OTHER INDICATORS</v>
          </cell>
        </row>
        <row r="357">
          <cell r="B357" t="str">
            <v>Other Indicators</v>
          </cell>
          <cell r="C357" t="str">
            <v>Inflation rate (HICP)</v>
          </cell>
          <cell r="D357">
            <v>1.7355320375941119</v>
          </cell>
          <cell r="E357">
            <v>2.2000000000000002</v>
          </cell>
          <cell r="F357">
            <v>2.1</v>
          </cell>
          <cell r="G357">
            <v>2.2000000000000002</v>
          </cell>
        </row>
        <row r="358">
          <cell r="C358" t="str">
            <v>Inflation rate (HICP)</v>
          </cell>
          <cell r="D358">
            <v>2</v>
          </cell>
          <cell r="E358">
            <v>3.4931193151728746</v>
          </cell>
          <cell r="F358">
            <v>0.8</v>
          </cell>
          <cell r="G358">
            <v>1.8252046209949284</v>
          </cell>
        </row>
        <row r="359">
          <cell r="C359" t="str">
            <v>Unemployment rate</v>
          </cell>
          <cell r="D359">
            <v>6.2</v>
          </cell>
          <cell r="E359">
            <v>6.8</v>
          </cell>
          <cell r="F359">
            <v>7.9</v>
          </cell>
          <cell r="G359">
            <v>8.5</v>
          </cell>
        </row>
        <row r="360">
          <cell r="C360" t="str">
            <v>Curr. account balance*</v>
          </cell>
          <cell r="D360">
            <v>-2.4</v>
          </cell>
          <cell r="E360">
            <v>-3.1</v>
          </cell>
          <cell r="F360">
            <v>-3.5</v>
          </cell>
          <cell r="G360">
            <v>-3.8</v>
          </cell>
        </row>
        <row r="361">
          <cell r="C361" t="str">
            <v>Public budget balance*</v>
          </cell>
          <cell r="D361">
            <v>-1.5</v>
          </cell>
          <cell r="E361">
            <v>-2.5</v>
          </cell>
          <cell r="F361">
            <v>-4.4000000000000004</v>
          </cell>
          <cell r="G361">
            <v>-3.6</v>
          </cell>
        </row>
        <row r="362">
          <cell r="B362" t="str">
            <v>CONSENSUS FORECASTS</v>
          </cell>
        </row>
        <row r="363">
          <cell r="B363" t="str">
            <v>Consensus forecasts</v>
          </cell>
          <cell r="C363" t="str">
            <v>Date of survey: Jan 09, 2012</v>
          </cell>
        </row>
        <row r="364">
          <cell r="C364" t="str">
            <v>Date of survey: March 9, 09</v>
          </cell>
          <cell r="E364">
            <v>1.6</v>
          </cell>
          <cell r="F364">
            <v>0</v>
          </cell>
        </row>
        <row r="365">
          <cell r="C365" t="str">
            <v>Real GDP-growth</v>
          </cell>
          <cell r="D365">
            <v>1.9</v>
          </cell>
          <cell r="E365">
            <v>2.1</v>
          </cell>
          <cell r="F365">
            <v>1.7</v>
          </cell>
          <cell r="G365">
            <v>0.3</v>
          </cell>
        </row>
        <row r="366">
          <cell r="C366" t="str">
            <v>Inflation rate</v>
          </cell>
          <cell r="D366">
            <v>2.1</v>
          </cell>
          <cell r="E366">
            <v>3.3</v>
          </cell>
          <cell r="F366">
            <v>0.9</v>
          </cell>
          <cell r="G366">
            <v>1.6</v>
          </cell>
        </row>
        <row r="368">
          <cell r="B368" t="str">
            <v>*) percent of GDP</v>
          </cell>
        </row>
        <row r="369">
          <cell r="B369" t="str">
            <v>*) percent of GDP</v>
          </cell>
        </row>
        <row r="376">
          <cell r="B376" t="str">
            <v>Spain - Macroeconomic Forecast</v>
          </cell>
        </row>
        <row r="378">
          <cell r="D378">
            <v>2007</v>
          </cell>
          <cell r="E378">
            <v>2008</v>
          </cell>
          <cell r="F378">
            <v>2009</v>
          </cell>
          <cell r="G378">
            <v>2010</v>
          </cell>
        </row>
        <row r="380">
          <cell r="B380" t="str">
            <v>Real GDP growth</v>
          </cell>
          <cell r="D380">
            <v>3.6619022226846454</v>
          </cell>
          <cell r="E380">
            <v>1.1585278641383212</v>
          </cell>
          <cell r="F380">
            <v>-2.604869584469057</v>
          </cell>
          <cell r="G380">
            <v>0.54124731986152597</v>
          </cell>
        </row>
        <row r="381">
          <cell r="B381" t="str">
            <v>REAL GDP GROWTH</v>
          </cell>
          <cell r="C381" t="str">
            <v>Private consumption</v>
          </cell>
          <cell r="D381">
            <v>3.4582784195157359</v>
          </cell>
          <cell r="E381">
            <v>0.11531504528299763</v>
          </cell>
          <cell r="F381">
            <v>-2.7859910754021513</v>
          </cell>
          <cell r="G381">
            <v>0.26481073609193118</v>
          </cell>
        </row>
        <row r="382">
          <cell r="C382" t="str">
            <v>Public consumption</v>
          </cell>
          <cell r="D382">
            <v>4.8555912974300526</v>
          </cell>
          <cell r="E382">
            <v>5.2812487629804536</v>
          </cell>
          <cell r="F382">
            <v>8.0118420623202127</v>
          </cell>
          <cell r="G382">
            <v>7.3854987767007003</v>
          </cell>
        </row>
        <row r="383">
          <cell r="C383" t="str">
            <v>Investment</v>
          </cell>
          <cell r="D383">
            <v>5.3410919565777704</v>
          </cell>
          <cell r="E383">
            <v>-2.992374530001797</v>
          </cell>
          <cell r="F383">
            <v>-12.790952575854178</v>
          </cell>
          <cell r="G383">
            <v>-2.3961873831854774</v>
          </cell>
        </row>
        <row r="384">
          <cell r="C384" t="str">
            <v>Exports</v>
          </cell>
          <cell r="D384">
            <v>4.856021170285004</v>
          </cell>
          <cell r="E384">
            <v>0.65376297667621941</v>
          </cell>
          <cell r="F384">
            <v>-13.893489474943095</v>
          </cell>
          <cell r="G384">
            <v>2.5927536958089092</v>
          </cell>
        </row>
        <row r="385">
          <cell r="C385" t="str">
            <v>Imports</v>
          </cell>
          <cell r="D385">
            <v>6.2163744228568447</v>
          </cell>
          <cell r="E385">
            <v>-2.5245598120048385</v>
          </cell>
          <cell r="F385">
            <v>-14.895785093929774</v>
          </cell>
          <cell r="G385">
            <v>3.8545497164515439</v>
          </cell>
        </row>
        <row r="386">
          <cell r="C386" t="str">
            <v>Imports</v>
          </cell>
          <cell r="D386">
            <v>10.290254538866662</v>
          </cell>
          <cell r="E386">
            <v>4.2</v>
          </cell>
          <cell r="F386">
            <v>2.2999999999999998</v>
          </cell>
          <cell r="G386">
            <v>1.9</v>
          </cell>
        </row>
        <row r="387">
          <cell r="B387" t="str">
            <v>Other Indicators</v>
          </cell>
        </row>
        <row r="388">
          <cell r="B388" t="str">
            <v>OTHER INDICATORS</v>
          </cell>
          <cell r="C388" t="str">
            <v>Inflation rate (HICP)</v>
          </cell>
          <cell r="D388">
            <v>2.8</v>
          </cell>
          <cell r="E388">
            <v>4.0999999999999996</v>
          </cell>
          <cell r="F388">
            <v>0.5</v>
          </cell>
          <cell r="G388">
            <v>2.5</v>
          </cell>
        </row>
        <row r="389">
          <cell r="C389" t="str">
            <v>Unemployment rate</v>
          </cell>
          <cell r="D389">
            <v>8.3000000000000007</v>
          </cell>
          <cell r="E389">
            <v>11.3</v>
          </cell>
          <cell r="F389">
            <v>16</v>
          </cell>
          <cell r="G389">
            <v>18</v>
          </cell>
        </row>
        <row r="390">
          <cell r="C390" t="str">
            <v>Curr. account balance*</v>
          </cell>
          <cell r="D390">
            <v>-10.1</v>
          </cell>
          <cell r="E390">
            <v>-9.6</v>
          </cell>
          <cell r="F390">
            <v>-7.6201507265813717</v>
          </cell>
          <cell r="G390">
            <v>-6.6676318857587002</v>
          </cell>
        </row>
        <row r="391">
          <cell r="C391" t="str">
            <v>Public budget balance*</v>
          </cell>
          <cell r="D391">
            <v>2.2000000000000002</v>
          </cell>
          <cell r="E391">
            <v>-1.5</v>
          </cell>
          <cell r="F391">
            <v>-6.5</v>
          </cell>
          <cell r="G391">
            <v>-5.5</v>
          </cell>
        </row>
        <row r="392">
          <cell r="C392" t="str">
            <v>Public budget balance*</v>
          </cell>
          <cell r="D392">
            <v>-4.5999999999999996</v>
          </cell>
          <cell r="E392">
            <v>-4.4000000000000004</v>
          </cell>
          <cell r="F392">
            <v>-2.5</v>
          </cell>
          <cell r="G392">
            <v>-1.5</v>
          </cell>
        </row>
        <row r="393">
          <cell r="B393" t="str">
            <v>Consensus forecasts</v>
          </cell>
        </row>
        <row r="394">
          <cell r="B394" t="str">
            <v>CONSENSUS FORECASTS</v>
          </cell>
          <cell r="C394" t="str">
            <v>Date of survey: March 9, 09</v>
          </cell>
        </row>
        <row r="395">
          <cell r="C395" t="str">
            <v>Real GDP-growth</v>
          </cell>
          <cell r="D395">
            <v>3.9</v>
          </cell>
          <cell r="E395">
            <v>1.2</v>
          </cell>
          <cell r="F395">
            <v>-2.5</v>
          </cell>
          <cell r="G395">
            <v>-0.1</v>
          </cell>
        </row>
        <row r="396">
          <cell r="C396" t="str">
            <v>Inflation rate</v>
          </cell>
          <cell r="D396">
            <v>3.5</v>
          </cell>
          <cell r="E396">
            <v>0.6</v>
          </cell>
          <cell r="F396">
            <v>-1.3</v>
          </cell>
          <cell r="G396">
            <v>1.9</v>
          </cell>
        </row>
        <row r="397">
          <cell r="C397" t="str">
            <v>Inflation rate</v>
          </cell>
          <cell r="E397">
            <v>2.7</v>
          </cell>
          <cell r="F397">
            <v>2.2999999999999998</v>
          </cell>
        </row>
        <row r="399">
          <cell r="B399" t="str">
            <v>*) percent of GDP</v>
          </cell>
        </row>
        <row r="406">
          <cell r="B406" t="str">
            <v>United Kingdom - Macroeconomic Forecast</v>
          </cell>
        </row>
        <row r="407">
          <cell r="B407" t="str">
            <v>SPAIN – MACROECONOMIC FORECAST</v>
          </cell>
        </row>
        <row r="408">
          <cell r="D408">
            <v>2007</v>
          </cell>
          <cell r="E408">
            <v>2008</v>
          </cell>
          <cell r="F408">
            <v>2009</v>
          </cell>
          <cell r="G408">
            <v>2010</v>
          </cell>
        </row>
        <row r="410">
          <cell r="B410" t="str">
            <v>Real GDP growth</v>
          </cell>
          <cell r="D410">
            <v>3</v>
          </cell>
          <cell r="E410">
            <v>0.7</v>
          </cell>
          <cell r="F410">
            <v>-3</v>
          </cell>
          <cell r="G410">
            <v>0</v>
          </cell>
        </row>
        <row r="411">
          <cell r="C411" t="str">
            <v>Private consumption</v>
          </cell>
          <cell r="D411">
            <v>3.1</v>
          </cell>
          <cell r="E411">
            <v>1.7</v>
          </cell>
          <cell r="F411">
            <v>-2.7</v>
          </cell>
          <cell r="G411">
            <v>-1.4</v>
          </cell>
        </row>
        <row r="412">
          <cell r="C412" t="str">
            <v>Public consumption</v>
          </cell>
          <cell r="D412">
            <v>1.7</v>
          </cell>
          <cell r="E412">
            <v>3.5</v>
          </cell>
          <cell r="F412">
            <v>3.5</v>
          </cell>
          <cell r="G412">
            <v>2</v>
          </cell>
        </row>
        <row r="413">
          <cell r="B413" t="str">
            <v>REAL GDP GROWTH</v>
          </cell>
          <cell r="C413" t="str">
            <v>Investment</v>
          </cell>
          <cell r="D413">
            <v>7.2</v>
          </cell>
          <cell r="E413">
            <v>-4.3</v>
          </cell>
          <cell r="F413">
            <v>-7.4</v>
          </cell>
          <cell r="G413">
            <v>-0.6</v>
          </cell>
        </row>
        <row r="414">
          <cell r="C414" t="str">
            <v>Exports</v>
          </cell>
          <cell r="D414">
            <v>-4.2</v>
          </cell>
          <cell r="E414">
            <v>-0.1</v>
          </cell>
          <cell r="F414">
            <v>-8.9</v>
          </cell>
          <cell r="G414">
            <v>1</v>
          </cell>
        </row>
        <row r="415">
          <cell r="C415" t="str">
            <v>Imports</v>
          </cell>
          <cell r="D415">
            <v>-1.6</v>
          </cell>
          <cell r="E415">
            <v>-0.5</v>
          </cell>
          <cell r="F415">
            <v>-7.9</v>
          </cell>
          <cell r="G415">
            <v>-0.1</v>
          </cell>
        </row>
        <row r="416">
          <cell r="C416" t="str">
            <v>Investment</v>
          </cell>
          <cell r="D416">
            <v>-6.3</v>
          </cell>
          <cell r="E416">
            <v>-4.2</v>
          </cell>
          <cell r="F416">
            <v>0.4</v>
          </cell>
          <cell r="G416">
            <v>1.8</v>
          </cell>
        </row>
        <row r="417">
          <cell r="B417" t="str">
            <v>Other Indicators</v>
          </cell>
          <cell r="C417" t="str">
            <v>Exports</v>
          </cell>
          <cell r="D417">
            <v>13.5</v>
          </cell>
          <cell r="E417">
            <v>9.3000000000000007</v>
          </cell>
          <cell r="F417">
            <v>4.9000000000000004</v>
          </cell>
          <cell r="G417">
            <v>3.5</v>
          </cell>
        </row>
        <row r="418">
          <cell r="C418" t="str">
            <v>Inflation rate (HICP)</v>
          </cell>
          <cell r="D418">
            <v>2.2999999999999998</v>
          </cell>
          <cell r="E418">
            <v>3.6</v>
          </cell>
          <cell r="F418">
            <v>1.8</v>
          </cell>
          <cell r="G418">
            <v>2.2000000000000002</v>
          </cell>
        </row>
        <row r="419">
          <cell r="C419" t="str">
            <v>Unemployment rate</v>
          </cell>
          <cell r="D419">
            <v>5.4</v>
          </cell>
          <cell r="E419">
            <v>5.7</v>
          </cell>
          <cell r="F419">
            <v>7.5</v>
          </cell>
          <cell r="G419">
            <v>8.1</v>
          </cell>
        </row>
        <row r="420">
          <cell r="B420" t="str">
            <v>OTHER INDICATORS</v>
          </cell>
          <cell r="C420" t="str">
            <v>Curr. account balance*</v>
          </cell>
          <cell r="D420">
            <v>-2.8</v>
          </cell>
          <cell r="E420">
            <v>-1.9</v>
          </cell>
          <cell r="F420">
            <v>-1.8</v>
          </cell>
          <cell r="G420">
            <v>-1.8</v>
          </cell>
        </row>
        <row r="421">
          <cell r="C421" t="str">
            <v>Public budget balance*</v>
          </cell>
          <cell r="D421">
            <v>-2.8</v>
          </cell>
          <cell r="E421">
            <v>-4.3</v>
          </cell>
          <cell r="F421">
            <v>-9.5</v>
          </cell>
          <cell r="G421">
            <v>-8.5</v>
          </cell>
        </row>
        <row r="422">
          <cell r="C422" t="str">
            <v>Unemployment rate</v>
          </cell>
          <cell r="D422">
            <v>20.100000000000001</v>
          </cell>
          <cell r="E422">
            <v>21.5</v>
          </cell>
          <cell r="F422">
            <v>23.2</v>
          </cell>
          <cell r="G422">
            <v>23.4</v>
          </cell>
        </row>
        <row r="423">
          <cell r="B423" t="str">
            <v>Consensus forecasts</v>
          </cell>
          <cell r="C423" t="str">
            <v>Curr. account balance*</v>
          </cell>
          <cell r="D423">
            <v>-4.5999999999999996</v>
          </cell>
          <cell r="E423">
            <v>-4.7</v>
          </cell>
          <cell r="F423">
            <v>-4.7</v>
          </cell>
          <cell r="G423">
            <v>-4.8</v>
          </cell>
        </row>
        <row r="424">
          <cell r="C424" t="str">
            <v>Date of survey: March 9, 09</v>
          </cell>
          <cell r="D424">
            <v>-9.3000000000000007</v>
          </cell>
          <cell r="E424">
            <v>-7</v>
          </cell>
          <cell r="F424">
            <v>-4.4000000000000004</v>
          </cell>
          <cell r="G424">
            <v>-3</v>
          </cell>
        </row>
        <row r="425">
          <cell r="C425" t="str">
            <v>Real GDP-growth</v>
          </cell>
          <cell r="D425">
            <v>2.9</v>
          </cell>
          <cell r="E425">
            <v>0.7</v>
          </cell>
          <cell r="F425">
            <v>-3</v>
          </cell>
          <cell r="G425">
            <v>0.5</v>
          </cell>
        </row>
        <row r="426">
          <cell r="B426" t="str">
            <v>CONSENSUS FORECASTS</v>
          </cell>
          <cell r="C426" t="str">
            <v>Inflation rate</v>
          </cell>
          <cell r="D426">
            <v>2.2999999999999998</v>
          </cell>
          <cell r="E426">
            <v>3.6</v>
          </cell>
          <cell r="F426">
            <v>1</v>
          </cell>
          <cell r="G426">
            <v>1.8</v>
          </cell>
        </row>
        <row r="427">
          <cell r="C427" t="str">
            <v>Date of survey: Jan 09, 2012</v>
          </cell>
        </row>
        <row r="428">
          <cell r="C428" t="str">
            <v>Real GDP-growth</v>
          </cell>
          <cell r="E428">
            <v>0.7</v>
          </cell>
          <cell r="F428">
            <v>-0.4</v>
          </cell>
        </row>
        <row r="429">
          <cell r="B429" t="str">
            <v>*) percent of GDP</v>
          </cell>
          <cell r="C429" t="str">
            <v>Inflation rate</v>
          </cell>
          <cell r="E429">
            <v>3.1</v>
          </cell>
          <cell r="F429">
            <v>1.6</v>
          </cell>
        </row>
        <row r="436">
          <cell r="B436" t="str">
            <v>Switzerland - Macroeconomic Forecast</v>
          </cell>
        </row>
        <row r="438">
          <cell r="D438">
            <v>2007</v>
          </cell>
          <cell r="E438">
            <v>2008</v>
          </cell>
          <cell r="F438">
            <v>2009</v>
          </cell>
          <cell r="G438">
            <v>2010</v>
          </cell>
        </row>
        <row r="439">
          <cell r="B439" t="str">
            <v>UNITED KINGDOM – MACROECONOMIC FORECAST</v>
          </cell>
        </row>
        <row r="440">
          <cell r="B440" t="str">
            <v>Real GDP growth</v>
          </cell>
          <cell r="D440">
            <v>3.3259622327499683</v>
          </cell>
          <cell r="E440">
            <v>1.6322572929694967</v>
          </cell>
          <cell r="F440">
            <v>-2.3754782244474915</v>
          </cell>
          <cell r="G440">
            <v>0.81034665397337058</v>
          </cell>
        </row>
        <row r="441">
          <cell r="C441" t="str">
            <v>Private consumption</v>
          </cell>
          <cell r="D441">
            <v>2.1226461339792113</v>
          </cell>
          <cell r="E441">
            <v>1.7265884419623845</v>
          </cell>
          <cell r="F441">
            <v>0.31194918747614597</v>
          </cell>
          <cell r="G441">
            <v>0.82784873035230966</v>
          </cell>
        </row>
        <row r="442">
          <cell r="C442" t="str">
            <v>Public consumption</v>
          </cell>
          <cell r="D442">
            <v>2010</v>
          </cell>
          <cell r="E442">
            <v>2011</v>
          </cell>
          <cell r="F442">
            <v>2012</v>
          </cell>
          <cell r="G442">
            <v>2013</v>
          </cell>
        </row>
        <row r="443">
          <cell r="C443" t="str">
            <v>Investment</v>
          </cell>
          <cell r="D443">
            <v>5.3720042965236914</v>
          </cell>
          <cell r="E443">
            <v>-1.6899742216178293</v>
          </cell>
          <cell r="F443">
            <v>-6.8244994154444178</v>
          </cell>
          <cell r="G443">
            <v>0.52341111770934923</v>
          </cell>
        </row>
        <row r="444">
          <cell r="C444" t="str">
            <v>Exports</v>
          </cell>
          <cell r="D444">
            <v>9.4190391930794917</v>
          </cell>
          <cell r="E444">
            <v>2.345079469641731</v>
          </cell>
          <cell r="F444">
            <v>-11.685765310678576</v>
          </cell>
          <cell r="G444">
            <v>2.4146470306420253</v>
          </cell>
        </row>
        <row r="445">
          <cell r="B445" t="str">
            <v>REAL GDP GROWTH</v>
          </cell>
          <cell r="C445" t="str">
            <v>Imports</v>
          </cell>
          <cell r="D445">
            <v>5.9141878045813279</v>
          </cell>
          <cell r="E445">
            <v>-0.21345224144142527</v>
          </cell>
          <cell r="F445">
            <v>-8.8407614292947976</v>
          </cell>
          <cell r="G445">
            <v>2.8493697013133312</v>
          </cell>
        </row>
        <row r="446">
          <cell r="C446" t="str">
            <v>Private consumption</v>
          </cell>
          <cell r="D446">
            <v>1.1000000000000001</v>
          </cell>
          <cell r="E446">
            <v>-1</v>
          </cell>
          <cell r="F446">
            <v>0.4</v>
          </cell>
          <cell r="G446">
            <v>0.2</v>
          </cell>
        </row>
        <row r="447">
          <cell r="B447" t="str">
            <v>Other Indicators</v>
          </cell>
          <cell r="C447" t="str">
            <v>Public consumption</v>
          </cell>
          <cell r="D447">
            <v>1.5</v>
          </cell>
          <cell r="E447">
            <v>2.1</v>
          </cell>
          <cell r="F447">
            <v>0.8</v>
          </cell>
          <cell r="G447">
            <v>0</v>
          </cell>
        </row>
        <row r="448">
          <cell r="C448" t="str">
            <v>Inflation rate</v>
          </cell>
          <cell r="D448">
            <v>0.7</v>
          </cell>
          <cell r="E448">
            <v>2.4</v>
          </cell>
          <cell r="F448">
            <v>-0.4</v>
          </cell>
          <cell r="G448">
            <v>0.7</v>
          </cell>
        </row>
        <row r="449">
          <cell r="C449" t="str">
            <v>Unemployment rate</v>
          </cell>
          <cell r="D449">
            <v>2.8</v>
          </cell>
          <cell r="E449">
            <v>2.6</v>
          </cell>
          <cell r="F449">
            <v>3.9</v>
          </cell>
          <cell r="G449">
            <v>4.8</v>
          </cell>
        </row>
        <row r="450">
          <cell r="C450" t="str">
            <v>Curr. account balance*</v>
          </cell>
          <cell r="D450">
            <v>15.8</v>
          </cell>
          <cell r="E450">
            <v>15</v>
          </cell>
          <cell r="F450">
            <v>14</v>
          </cell>
          <cell r="G450">
            <v>14.5</v>
          </cell>
        </row>
        <row r="451">
          <cell r="C451" t="str">
            <v>Public budget balance*</v>
          </cell>
          <cell r="D451">
            <v>-0.1</v>
          </cell>
          <cell r="E451">
            <v>-0.9</v>
          </cell>
          <cell r="F451">
            <v>-3</v>
          </cell>
          <cell r="G451">
            <v>-2.2000000000000002</v>
          </cell>
        </row>
        <row r="452">
          <cell r="B452" t="str">
            <v>OTHER INDICATORS</v>
          </cell>
        </row>
        <row r="453">
          <cell r="B453" t="str">
            <v>Consensus forecasts</v>
          </cell>
          <cell r="C453" t="str">
            <v>Inflation rate (HICP)</v>
          </cell>
          <cell r="D453">
            <v>3.3</v>
          </cell>
          <cell r="E453">
            <v>4.5</v>
          </cell>
          <cell r="F453">
            <v>2.4</v>
          </cell>
          <cell r="G453">
            <v>2.2999999999999998</v>
          </cell>
        </row>
        <row r="454">
          <cell r="C454" t="str">
            <v>Date of survey: March 9, 09</v>
          </cell>
          <cell r="D454">
            <v>7.9</v>
          </cell>
          <cell r="E454">
            <v>8.1</v>
          </cell>
          <cell r="F454">
            <v>8.1</v>
          </cell>
          <cell r="G454">
            <v>8</v>
          </cell>
        </row>
        <row r="455">
          <cell r="C455" t="str">
            <v>Real GDP-growth</v>
          </cell>
          <cell r="D455">
            <v>3.2</v>
          </cell>
          <cell r="E455">
            <v>1.6</v>
          </cell>
          <cell r="F455">
            <v>-1.6</v>
          </cell>
          <cell r="G455">
            <v>0.6</v>
          </cell>
        </row>
        <row r="456">
          <cell r="C456" t="str">
            <v>Inflation rate</v>
          </cell>
          <cell r="D456">
            <v>1.1000000000000001</v>
          </cell>
          <cell r="E456">
            <v>2.4</v>
          </cell>
          <cell r="F456">
            <v>0</v>
          </cell>
          <cell r="G456">
            <v>0.8</v>
          </cell>
        </row>
        <row r="458">
          <cell r="B458" t="str">
            <v>CONSENSUS FORECASTS</v>
          </cell>
        </row>
        <row r="459">
          <cell r="B459" t="str">
            <v>*) percent of GDP</v>
          </cell>
          <cell r="C459" t="str">
            <v>Date of survey: Jan 09, 2012</v>
          </cell>
        </row>
        <row r="466">
          <cell r="B466" t="str">
            <v>USA - Macroeconomic Forecast</v>
          </cell>
        </row>
        <row r="468">
          <cell r="D468">
            <v>2007</v>
          </cell>
          <cell r="E468">
            <v>2008</v>
          </cell>
          <cell r="F468">
            <v>2009</v>
          </cell>
          <cell r="G468">
            <v>2010</v>
          </cell>
        </row>
        <row r="470">
          <cell r="B470" t="str">
            <v>Real GDP growth</v>
          </cell>
          <cell r="D470">
            <v>2.027689549463787</v>
          </cell>
          <cell r="E470">
            <v>1.1113859023421071</v>
          </cell>
          <cell r="F470">
            <v>-2.1460452330808977</v>
          </cell>
          <cell r="G470">
            <v>1.4024600465342303</v>
          </cell>
        </row>
        <row r="471">
          <cell r="B471" t="str">
            <v>SWITZERLAND – MACROECONOMIC FORECAST</v>
          </cell>
          <cell r="C471" t="str">
            <v>Private consumption</v>
          </cell>
          <cell r="D471">
            <v>2.7883558508766697</v>
          </cell>
          <cell r="E471">
            <v>0.23416295075611515</v>
          </cell>
          <cell r="F471">
            <v>-2.6416932357571881</v>
          </cell>
          <cell r="G471">
            <v>0.83943973636769442</v>
          </cell>
        </row>
        <row r="472">
          <cell r="C472" t="str">
            <v>Public consumption</v>
          </cell>
          <cell r="D472">
            <v>1.8781231145283783</v>
          </cell>
          <cell r="E472">
            <v>2.7986576162057872</v>
          </cell>
          <cell r="F472">
            <v>4.9893272459632811</v>
          </cell>
          <cell r="G472">
            <v>3.4545013067526469</v>
          </cell>
        </row>
        <row r="473">
          <cell r="C473" t="str">
            <v>Investment</v>
          </cell>
          <cell r="D473">
            <v>-2.0937345387487198</v>
          </cell>
          <cell r="E473">
            <v>-3.4478006201906624</v>
          </cell>
          <cell r="F473">
            <v>-8.397302677960198</v>
          </cell>
          <cell r="G473">
            <v>1.7030690189245234</v>
          </cell>
        </row>
        <row r="474">
          <cell r="C474" t="str">
            <v>Exports</v>
          </cell>
          <cell r="D474">
            <v>2010</v>
          </cell>
          <cell r="E474">
            <v>2011</v>
          </cell>
          <cell r="F474">
            <v>2012</v>
          </cell>
          <cell r="G474">
            <v>2013</v>
          </cell>
        </row>
        <row r="475">
          <cell r="C475" t="str">
            <v>Imports</v>
          </cell>
          <cell r="D475">
            <v>2.1703940637909369</v>
          </cell>
          <cell r="E475">
            <v>-3.4551377111930748</v>
          </cell>
          <cell r="F475">
            <v>-7.6775467198265801</v>
          </cell>
          <cell r="G475">
            <v>2.1203908815373325</v>
          </cell>
        </row>
        <row r="477">
          <cell r="B477" t="str">
            <v>Other Indicators</v>
          </cell>
          <cell r="D477">
            <v>2.7140447254496269</v>
          </cell>
          <cell r="E477">
            <v>1.8033582348498056</v>
          </cell>
          <cell r="F477">
            <v>1.050254102987247</v>
          </cell>
          <cell r="G477">
            <v>1.5939896065803483</v>
          </cell>
        </row>
        <row r="478">
          <cell r="C478" t="str">
            <v>Inflation rate</v>
          </cell>
          <cell r="D478">
            <v>2.9</v>
          </cell>
          <cell r="E478">
            <v>3.8</v>
          </cell>
          <cell r="F478">
            <v>-0.2</v>
          </cell>
          <cell r="G478">
            <v>2.7</v>
          </cell>
        </row>
        <row r="479">
          <cell r="C479" t="str">
            <v>Unemployment rate</v>
          </cell>
          <cell r="D479">
            <v>4.5999999999999996</v>
          </cell>
          <cell r="E479">
            <v>5.8</v>
          </cell>
          <cell r="F479">
            <v>9.1999999999999993</v>
          </cell>
          <cell r="G479">
            <v>9.6</v>
          </cell>
        </row>
        <row r="480">
          <cell r="C480" t="str">
            <v>Curr. account balance*</v>
          </cell>
          <cell r="D480">
            <v>-5.3</v>
          </cell>
          <cell r="E480">
            <v>-4.7</v>
          </cell>
          <cell r="F480">
            <v>-3.6</v>
          </cell>
          <cell r="G480">
            <v>-3.5</v>
          </cell>
        </row>
        <row r="481">
          <cell r="C481" t="str">
            <v>Public budget balance*</v>
          </cell>
          <cell r="D481">
            <v>-1.2</v>
          </cell>
          <cell r="E481">
            <v>-3.2</v>
          </cell>
          <cell r="F481">
            <v>-12.5</v>
          </cell>
          <cell r="G481">
            <v>-8</v>
          </cell>
        </row>
        <row r="482">
          <cell r="C482" t="str">
            <v>Imports</v>
          </cell>
          <cell r="D482">
            <v>7.3228916362763963</v>
          </cell>
          <cell r="E482">
            <v>2.3927502069936324</v>
          </cell>
          <cell r="F482">
            <v>2.4738789091402147</v>
          </cell>
          <cell r="G482">
            <v>4.6241596928455531</v>
          </cell>
        </row>
        <row r="483">
          <cell r="B483" t="str">
            <v>Consensus forecasts</v>
          </cell>
        </row>
        <row r="484">
          <cell r="B484" t="str">
            <v>OTHER INDICATORS</v>
          </cell>
          <cell r="C484" t="str">
            <v>Date of survey: March 9, 09</v>
          </cell>
        </row>
        <row r="485">
          <cell r="C485" t="str">
            <v>Real GDP-growth</v>
          </cell>
          <cell r="D485">
            <v>2.9</v>
          </cell>
          <cell r="E485">
            <v>1.1000000000000001</v>
          </cell>
          <cell r="F485">
            <v>-2.8</v>
          </cell>
          <cell r="G485">
            <v>1.7</v>
          </cell>
        </row>
        <row r="486">
          <cell r="C486" t="str">
            <v>Inflation rate</v>
          </cell>
          <cell r="D486">
            <v>3.2</v>
          </cell>
          <cell r="E486">
            <v>3.8</v>
          </cell>
          <cell r="F486">
            <v>-0.9</v>
          </cell>
          <cell r="G486">
            <v>1.5</v>
          </cell>
        </row>
        <row r="487">
          <cell r="C487" t="str">
            <v>Curr. account balance*</v>
          </cell>
          <cell r="D487">
            <v>12.6</v>
          </cell>
          <cell r="E487">
            <v>10.5</v>
          </cell>
          <cell r="F487">
            <v>9</v>
          </cell>
          <cell r="G487">
            <v>8</v>
          </cell>
        </row>
        <row r="488">
          <cell r="C488" t="str">
            <v>Public budget balance*</v>
          </cell>
          <cell r="D488">
            <v>0.4</v>
          </cell>
          <cell r="E488">
            <v>0.8</v>
          </cell>
          <cell r="F488">
            <v>0</v>
          </cell>
          <cell r="G488">
            <v>0.3</v>
          </cell>
        </row>
        <row r="489">
          <cell r="B489" t="str">
            <v>*) percent of GDP</v>
          </cell>
        </row>
        <row r="496">
          <cell r="B496" t="str">
            <v>Japan - Macroeconomic Forecast</v>
          </cell>
        </row>
        <row r="498">
          <cell r="D498">
            <v>2007</v>
          </cell>
          <cell r="E498">
            <v>2008</v>
          </cell>
          <cell r="F498">
            <v>2009</v>
          </cell>
          <cell r="G498">
            <v>2010</v>
          </cell>
        </row>
        <row r="500">
          <cell r="B500" t="str">
            <v>Real GDP growth</v>
          </cell>
          <cell r="D500">
            <v>2.3577945693686075</v>
          </cell>
          <cell r="E500">
            <v>-0.74361233919537995</v>
          </cell>
          <cell r="F500">
            <v>-5.2</v>
          </cell>
          <cell r="G500">
            <v>0.8</v>
          </cell>
        </row>
        <row r="501">
          <cell r="C501" t="str">
            <v>Private consumption</v>
          </cell>
          <cell r="D501">
            <v>0.65673450611093642</v>
          </cell>
          <cell r="E501">
            <v>0.54433647574472843</v>
          </cell>
          <cell r="F501">
            <v>-0.9</v>
          </cell>
          <cell r="G501">
            <v>0.4</v>
          </cell>
        </row>
        <row r="502">
          <cell r="C502" t="str">
            <v>Public consumption</v>
          </cell>
          <cell r="D502">
            <v>1.993515979529235</v>
          </cell>
          <cell r="E502">
            <v>0.9</v>
          </cell>
          <cell r="F502">
            <v>3.6</v>
          </cell>
          <cell r="G502">
            <v>2.1</v>
          </cell>
        </row>
        <row r="503">
          <cell r="B503" t="str">
            <v>USA – MACROECONOMIC FORECAST</v>
          </cell>
          <cell r="C503" t="str">
            <v>Investment</v>
          </cell>
          <cell r="D503">
            <v>1.2001417552969116</v>
          </cell>
          <cell r="E503">
            <v>-4.7</v>
          </cell>
          <cell r="F503">
            <v>-8.4</v>
          </cell>
          <cell r="G503">
            <v>0.7</v>
          </cell>
        </row>
        <row r="504">
          <cell r="C504" t="str">
            <v>Exports</v>
          </cell>
          <cell r="D504">
            <v>8.407256790071429</v>
          </cell>
          <cell r="E504">
            <v>1.8688981549975665</v>
          </cell>
          <cell r="F504">
            <v>-20.399999999999999</v>
          </cell>
          <cell r="G504">
            <v>1.6</v>
          </cell>
        </row>
        <row r="505">
          <cell r="C505" t="str">
            <v>Imports</v>
          </cell>
          <cell r="D505">
            <v>1.4904290910537696</v>
          </cell>
          <cell r="E505">
            <v>1.0921767085067557</v>
          </cell>
          <cell r="F505">
            <v>2.5</v>
          </cell>
          <cell r="G505">
            <v>1.7509764221271098</v>
          </cell>
        </row>
        <row r="506">
          <cell r="D506">
            <v>2010</v>
          </cell>
          <cell r="E506">
            <v>2011</v>
          </cell>
          <cell r="F506">
            <v>2012</v>
          </cell>
          <cell r="G506">
            <v>2013</v>
          </cell>
        </row>
        <row r="507">
          <cell r="B507" t="str">
            <v>Other Indicators</v>
          </cell>
        </row>
        <row r="508">
          <cell r="C508" t="str">
            <v>Inflation rate</v>
          </cell>
          <cell r="D508">
            <v>0</v>
          </cell>
          <cell r="E508">
            <v>1.4</v>
          </cell>
          <cell r="F508">
            <v>-0.4</v>
          </cell>
          <cell r="G508">
            <v>0.1</v>
          </cell>
        </row>
        <row r="509">
          <cell r="B509" t="str">
            <v>REAL GDP GROWTH</v>
          </cell>
          <cell r="C509" t="str">
            <v>Unemployment rate</v>
          </cell>
          <cell r="D509">
            <v>3.9</v>
          </cell>
          <cell r="E509">
            <v>4</v>
          </cell>
          <cell r="F509">
            <v>5</v>
          </cell>
          <cell r="G509">
            <v>5</v>
          </cell>
        </row>
        <row r="510">
          <cell r="C510" t="str">
            <v>Curr. account balance*</v>
          </cell>
          <cell r="D510">
            <v>4.9000000000000004</v>
          </cell>
          <cell r="E510">
            <v>3.2</v>
          </cell>
          <cell r="F510">
            <v>1.8</v>
          </cell>
          <cell r="G510">
            <v>2.5</v>
          </cell>
        </row>
        <row r="511">
          <cell r="C511" t="str">
            <v>Public budget balance*</v>
          </cell>
          <cell r="D511">
            <v>-2.4</v>
          </cell>
          <cell r="E511">
            <v>-3.7</v>
          </cell>
          <cell r="F511">
            <v>-5</v>
          </cell>
          <cell r="G511">
            <v>-3.3</v>
          </cell>
        </row>
        <row r="512">
          <cell r="C512" t="str">
            <v>Investment</v>
          </cell>
          <cell r="D512">
            <v>2.0913222988618543</v>
          </cell>
          <cell r="E512">
            <v>4.1552094083763365</v>
          </cell>
          <cell r="F512">
            <v>5.6605900915063501</v>
          </cell>
          <cell r="G512">
            <v>5.3081023212234868</v>
          </cell>
        </row>
        <row r="513">
          <cell r="B513" t="str">
            <v>Consensus forecasts</v>
          </cell>
          <cell r="C513" t="str">
            <v>Exports</v>
          </cell>
          <cell r="D513">
            <v>11.323438362811856</v>
          </cell>
          <cell r="E513">
            <v>6.6575156325156257</v>
          </cell>
          <cell r="F513">
            <v>5.5149308316063212</v>
          </cell>
          <cell r="G513">
            <v>8.5732028845167747</v>
          </cell>
        </row>
        <row r="514">
          <cell r="C514" t="str">
            <v>Date of survey: March 9, 09</v>
          </cell>
          <cell r="D514">
            <v>12.527997409396335</v>
          </cell>
          <cell r="E514">
            <v>4.8874596817707783</v>
          </cell>
          <cell r="F514">
            <v>4.9729227016293294</v>
          </cell>
          <cell r="G514">
            <v>7.3361186012524229</v>
          </cell>
        </row>
        <row r="515">
          <cell r="C515" t="str">
            <v>Real GDP-growth</v>
          </cell>
          <cell r="D515">
            <v>2.4</v>
          </cell>
          <cell r="E515">
            <v>-0.7</v>
          </cell>
          <cell r="F515">
            <v>-5.8</v>
          </cell>
          <cell r="G515">
            <v>0.7</v>
          </cell>
        </row>
        <row r="516">
          <cell r="B516" t="str">
            <v>OTHER INDICATORS</v>
          </cell>
          <cell r="C516" t="str">
            <v>Inflation rate</v>
          </cell>
          <cell r="D516">
            <v>0.2</v>
          </cell>
          <cell r="E516">
            <v>1.4</v>
          </cell>
          <cell r="F516">
            <v>-1.1000000000000001</v>
          </cell>
          <cell r="G516">
            <v>-0.4</v>
          </cell>
        </row>
        <row r="517">
          <cell r="C517" t="str">
            <v>Inflation rate</v>
          </cell>
          <cell r="D517">
            <v>1.6</v>
          </cell>
          <cell r="E517">
            <v>3.2</v>
          </cell>
          <cell r="F517">
            <v>2.2999999999999998</v>
          </cell>
          <cell r="G517">
            <v>2.6</v>
          </cell>
        </row>
        <row r="518">
          <cell r="C518" t="str">
            <v>Unemployment rate</v>
          </cell>
          <cell r="D518">
            <v>9.6</v>
          </cell>
          <cell r="E518">
            <v>9</v>
          </cell>
          <cell r="F518">
            <v>8.6</v>
          </cell>
          <cell r="G518">
            <v>8.3000000000000007</v>
          </cell>
        </row>
        <row r="519">
          <cell r="B519" t="str">
            <v>*) percent of GDP</v>
          </cell>
          <cell r="C519" t="str">
            <v>Curr. account balance*</v>
          </cell>
          <cell r="D519">
            <v>-3.2</v>
          </cell>
          <cell r="E519">
            <v>-3.1</v>
          </cell>
          <cell r="F519">
            <v>-3.2</v>
          </cell>
          <cell r="G519">
            <v>-3.1</v>
          </cell>
        </row>
        <row r="526">
          <cell r="B526" t="str">
            <v>Netherlands - Macroeconomic Forecast</v>
          </cell>
        </row>
        <row r="528">
          <cell r="B528" t="str">
            <v>*) percent of GDP</v>
          </cell>
          <cell r="D528">
            <v>2007</v>
          </cell>
          <cell r="E528">
            <v>2008</v>
          </cell>
          <cell r="F528">
            <v>2009</v>
          </cell>
          <cell r="G528">
            <v>2010</v>
          </cell>
        </row>
        <row r="530">
          <cell r="B530" t="str">
            <v>Real GDP growth</v>
          </cell>
          <cell r="D530">
            <v>3.5</v>
          </cell>
          <cell r="E530">
            <v>2</v>
          </cell>
          <cell r="F530">
            <v>-3.1</v>
          </cell>
          <cell r="G530">
            <v>0.3</v>
          </cell>
        </row>
        <row r="531">
          <cell r="C531" t="str">
            <v>Private consumption</v>
          </cell>
          <cell r="D531">
            <v>2.1</v>
          </cell>
          <cell r="E531">
            <v>1.6</v>
          </cell>
          <cell r="F531">
            <v>1.1000000000000001</v>
          </cell>
          <cell r="G531">
            <v>1.1000000000000001</v>
          </cell>
        </row>
        <row r="532">
          <cell r="C532" t="str">
            <v>Public consumption</v>
          </cell>
          <cell r="D532">
            <v>3</v>
          </cell>
          <cell r="E532">
            <v>1.1000000000000001</v>
          </cell>
          <cell r="F532">
            <v>2.7</v>
          </cell>
          <cell r="G532">
            <v>1.5</v>
          </cell>
        </row>
        <row r="533">
          <cell r="C533" t="str">
            <v>Investment</v>
          </cell>
          <cell r="D533">
            <v>5.2</v>
          </cell>
          <cell r="E533">
            <v>6.5</v>
          </cell>
          <cell r="F533">
            <v>-5.7</v>
          </cell>
          <cell r="G533">
            <v>0.9</v>
          </cell>
        </row>
        <row r="534">
          <cell r="C534" t="str">
            <v>Exports</v>
          </cell>
          <cell r="D534">
            <v>6.5</v>
          </cell>
          <cell r="E534">
            <v>3</v>
          </cell>
          <cell r="F534">
            <v>-5</v>
          </cell>
          <cell r="G534">
            <v>2.1</v>
          </cell>
        </row>
        <row r="535">
          <cell r="B535" t="str">
            <v>JAPAN – MACROECONOMIC FORECAST</v>
          </cell>
          <cell r="C535" t="str">
            <v>Imports</v>
          </cell>
          <cell r="D535">
            <v>5.7</v>
          </cell>
          <cell r="E535">
            <v>4.4000000000000004</v>
          </cell>
          <cell r="F535">
            <v>-4</v>
          </cell>
          <cell r="G535">
            <v>2.2999999999999998</v>
          </cell>
        </row>
        <row r="537">
          <cell r="B537" t="str">
            <v>Other Indicators</v>
          </cell>
        </row>
        <row r="538">
          <cell r="C538" t="str">
            <v>Inflation rate</v>
          </cell>
          <cell r="D538">
            <v>2010</v>
          </cell>
          <cell r="E538">
            <v>2011</v>
          </cell>
          <cell r="F538">
            <v>2012</v>
          </cell>
          <cell r="G538">
            <v>2013</v>
          </cell>
        </row>
        <row r="539">
          <cell r="C539" t="str">
            <v>Unemployment rate</v>
          </cell>
          <cell r="D539">
            <v>3.2</v>
          </cell>
          <cell r="E539">
            <v>2.8</v>
          </cell>
          <cell r="F539">
            <v>4.0999999999999996</v>
          </cell>
          <cell r="G539">
            <v>4.8</v>
          </cell>
        </row>
        <row r="540">
          <cell r="C540" t="str">
            <v>Curr. account balance*</v>
          </cell>
          <cell r="D540">
            <v>7.7</v>
          </cell>
          <cell r="E540">
            <v>5</v>
          </cell>
          <cell r="F540">
            <v>2.8</v>
          </cell>
          <cell r="G540">
            <v>4.5</v>
          </cell>
        </row>
        <row r="541">
          <cell r="B541" t="str">
            <v>REAL GDP GROWTH</v>
          </cell>
          <cell r="C541" t="str">
            <v>Public budget balance*</v>
          </cell>
          <cell r="D541">
            <v>0.3</v>
          </cell>
          <cell r="E541">
            <v>0.5</v>
          </cell>
          <cell r="F541">
            <v>-2.2000000000000002</v>
          </cell>
          <cell r="G541">
            <v>-2.4</v>
          </cell>
        </row>
        <row r="542">
          <cell r="C542" t="str">
            <v>Private consumption</v>
          </cell>
          <cell r="D542">
            <v>2.6351462530641019</v>
          </cell>
          <cell r="E542">
            <v>-7.4327200360670531E-2</v>
          </cell>
          <cell r="F542">
            <v>1.6208180175476201</v>
          </cell>
          <cell r="G542">
            <v>1.5266736642422956</v>
          </cell>
        </row>
        <row r="543">
          <cell r="B543" t="str">
            <v>Consensus forecasts</v>
          </cell>
          <cell r="C543" t="str">
            <v>Public consumption</v>
          </cell>
          <cell r="D543">
            <v>2.1063953232640813</v>
          </cell>
          <cell r="E543">
            <v>2.0686854016597493</v>
          </cell>
          <cell r="F543">
            <v>2.1356082688561031</v>
          </cell>
          <cell r="G543">
            <v>1.5979067852711637</v>
          </cell>
        </row>
        <row r="544">
          <cell r="C544" t="str">
            <v>Date of survey: March 9, 09</v>
          </cell>
          <cell r="D544">
            <v>-0.1026104004352959</v>
          </cell>
          <cell r="E544">
            <v>-7.2003009052664879E-2</v>
          </cell>
          <cell r="F544">
            <v>3.0522135246052216</v>
          </cell>
          <cell r="G544">
            <v>2.5688677625714433</v>
          </cell>
        </row>
        <row r="545">
          <cell r="C545" t="str">
            <v>Real GDP-growth</v>
          </cell>
          <cell r="D545">
            <v>3</v>
          </cell>
          <cell r="E545">
            <v>2</v>
          </cell>
          <cell r="F545">
            <v>-2.4</v>
          </cell>
          <cell r="G545">
            <v>0.2</v>
          </cell>
        </row>
        <row r="546">
          <cell r="C546" t="str">
            <v>Inflation rate</v>
          </cell>
          <cell r="D546">
            <v>1.4</v>
          </cell>
          <cell r="E546">
            <v>2.5</v>
          </cell>
          <cell r="F546">
            <v>1.1000000000000001</v>
          </cell>
          <cell r="G546">
            <v>1.1000000000000001</v>
          </cell>
        </row>
        <row r="548">
          <cell r="B548" t="str">
            <v>OTHER INDICATORS</v>
          </cell>
        </row>
        <row r="549">
          <cell r="B549" t="str">
            <v>*) percent of GDP</v>
          </cell>
          <cell r="C549" t="str">
            <v>Inflation rate</v>
          </cell>
          <cell r="D549">
            <v>-0.7</v>
          </cell>
          <cell r="E549">
            <v>-0.3</v>
          </cell>
          <cell r="F549">
            <v>0</v>
          </cell>
          <cell r="G549">
            <v>0.1</v>
          </cell>
        </row>
        <row r="553">
          <cell r="B553" t="str">
            <v>China - Macroeconomic Forecast</v>
          </cell>
        </row>
        <row r="554">
          <cell r="B554" t="str">
            <v>CONSENSUS FORECASTS</v>
          </cell>
        </row>
        <row r="555">
          <cell r="C555" t="str">
            <v>Date of survey: Jan 09, 2012</v>
          </cell>
          <cell r="D555">
            <v>2007</v>
          </cell>
          <cell r="E555">
            <v>2008</v>
          </cell>
          <cell r="F555">
            <v>2009</v>
          </cell>
          <cell r="G555">
            <v>2010</v>
          </cell>
        </row>
        <row r="556">
          <cell r="C556" t="str">
            <v>Real GDP-growth</v>
          </cell>
          <cell r="E556">
            <v>-0.8</v>
          </cell>
          <cell r="F556">
            <v>1.9</v>
          </cell>
        </row>
        <row r="557">
          <cell r="B557" t="str">
            <v>Real GDP growth</v>
          </cell>
          <cell r="C557" t="str">
            <v>Inflation rate</v>
          </cell>
          <cell r="D557">
            <v>13</v>
          </cell>
          <cell r="E557">
            <v>9</v>
          </cell>
          <cell r="F557">
            <v>6</v>
          </cell>
          <cell r="G557">
            <v>8</v>
          </cell>
        </row>
        <row r="558">
          <cell r="C558" t="str">
            <v>Inflation rate</v>
          </cell>
          <cell r="D558">
            <v>4.8</v>
          </cell>
          <cell r="E558">
            <v>5.9</v>
          </cell>
          <cell r="F558">
            <v>-0.1</v>
          </cell>
          <cell r="G558">
            <v>1.5</v>
          </cell>
        </row>
        <row r="559">
          <cell r="C559" t="str">
            <v>Unemployment rate</v>
          </cell>
          <cell r="D559">
            <v>4</v>
          </cell>
          <cell r="E559">
            <v>4.2</v>
          </cell>
          <cell r="F559">
            <v>4.7</v>
          </cell>
          <cell r="G559">
            <v>4.5</v>
          </cell>
        </row>
        <row r="560">
          <cell r="B560" t="str">
            <v>*) percent of GDP</v>
          </cell>
          <cell r="C560" t="str">
            <v>Curr. account balance*</v>
          </cell>
          <cell r="D560">
            <v>11</v>
          </cell>
          <cell r="E560">
            <v>10.199999999999999</v>
          </cell>
          <cell r="F560">
            <v>9.6999999999999993</v>
          </cell>
          <cell r="G560">
            <v>9.3000000000000007</v>
          </cell>
        </row>
        <row r="561">
          <cell r="C561" t="str">
            <v>Public budget balance*</v>
          </cell>
          <cell r="D561">
            <v>0.6</v>
          </cell>
          <cell r="E561">
            <v>-0.7</v>
          </cell>
          <cell r="F561">
            <v>-3</v>
          </cell>
          <cell r="G561">
            <v>-2</v>
          </cell>
        </row>
        <row r="564">
          <cell r="B564" t="str">
            <v>*) percent of GDP</v>
          </cell>
        </row>
      </sheetData>
      <sheetData sheetId="20" refreshError="1">
        <row r="2">
          <cell r="D2">
            <v>2008</v>
          </cell>
          <cell r="E2">
            <v>2009</v>
          </cell>
          <cell r="F2">
            <v>2010</v>
          </cell>
          <cell r="G2" t="str">
            <v>2009 Q1</v>
          </cell>
          <cell r="H2" t="str">
            <v>Q2</v>
          </cell>
          <cell r="I2" t="str">
            <v>Q3</v>
          </cell>
          <cell r="J2" t="str">
            <v>Q4</v>
          </cell>
        </row>
        <row r="3">
          <cell r="B3" t="str">
            <v>PROGNOSE FÜR ANDERE LÄNDER</v>
          </cell>
        </row>
        <row r="4">
          <cell r="B4" t="str">
            <v>Norwegen</v>
          </cell>
        </row>
        <row r="5">
          <cell r="C5" t="str">
            <v>Wirtschaftswachstum (in % gg. Vj.)</v>
          </cell>
          <cell r="D5">
            <v>2</v>
          </cell>
          <cell r="E5">
            <v>0</v>
          </cell>
          <cell r="F5">
            <v>1.2</v>
          </cell>
          <cell r="G5">
            <v>0.1</v>
          </cell>
          <cell r="H5">
            <v>-0.3</v>
          </cell>
          <cell r="I5">
            <v>0.6</v>
          </cell>
          <cell r="J5">
            <v>-0.5</v>
          </cell>
        </row>
        <row r="6">
          <cell r="C6" t="str">
            <v>Inflation (in % gg. Vj.)</v>
          </cell>
          <cell r="D6">
            <v>3.4</v>
          </cell>
          <cell r="E6">
            <v>2.1</v>
          </cell>
          <cell r="F6">
            <v>1.7</v>
          </cell>
          <cell r="G6">
            <v>2.7</v>
          </cell>
          <cell r="H6">
            <v>3</v>
          </cell>
          <cell r="I6">
            <v>1.4</v>
          </cell>
          <cell r="J6">
            <v>1.5</v>
          </cell>
        </row>
        <row r="7">
          <cell r="C7" t="str">
            <v>Budgetsaldo (in % des BIP)</v>
          </cell>
          <cell r="D7">
            <v>2011</v>
          </cell>
          <cell r="E7">
            <v>2012</v>
          </cell>
          <cell r="F7">
            <v>2013</v>
          </cell>
          <cell r="G7" t="str">
            <v>2012 Q1</v>
          </cell>
          <cell r="H7" t="str">
            <v>Q2</v>
          </cell>
          <cell r="I7" t="str">
            <v>Q3</v>
          </cell>
          <cell r="J7" t="str">
            <v>Q4</v>
          </cell>
        </row>
        <row r="8">
          <cell r="C8" t="str">
            <v>Leistungsbilanz (in % des BIP)</v>
          </cell>
          <cell r="D8">
            <v>18.2</v>
          </cell>
          <cell r="E8">
            <v>15</v>
          </cell>
          <cell r="F8">
            <v>17</v>
          </cell>
        </row>
        <row r="9">
          <cell r="B9" t="str">
            <v>Norwegen</v>
          </cell>
        </row>
        <row r="10">
          <cell r="B10" t="str">
            <v>Schweden</v>
          </cell>
          <cell r="C10" t="str">
            <v>Wirtschaftswachstum (in % gg. Vj.)</v>
          </cell>
          <cell r="D10">
            <v>1.5</v>
          </cell>
          <cell r="E10">
            <v>1.7</v>
          </cell>
          <cell r="F10">
            <v>1.9</v>
          </cell>
          <cell r="G10">
            <v>2.2000000000000002</v>
          </cell>
          <cell r="H10">
            <v>2</v>
          </cell>
          <cell r="I10">
            <v>1.2</v>
          </cell>
          <cell r="J10">
            <v>1.4</v>
          </cell>
        </row>
        <row r="11">
          <cell r="C11" t="str">
            <v>Wirtschaftswachstum (in % gg. Vj.)</v>
          </cell>
          <cell r="D11">
            <v>-0.5</v>
          </cell>
          <cell r="E11">
            <v>-3.5</v>
          </cell>
          <cell r="F11">
            <v>1</v>
          </cell>
          <cell r="G11">
            <v>-4.5</v>
          </cell>
          <cell r="H11">
            <v>-4.5999999999999996</v>
          </cell>
          <cell r="I11">
            <v>-3.7</v>
          </cell>
          <cell r="J11">
            <v>-1.2</v>
          </cell>
        </row>
        <row r="12">
          <cell r="C12" t="str">
            <v>Inflation (in % gg. Vj.)</v>
          </cell>
          <cell r="D12">
            <v>3.4</v>
          </cell>
          <cell r="E12">
            <v>2</v>
          </cell>
          <cell r="F12">
            <v>2</v>
          </cell>
          <cell r="G12">
            <v>2.2999999999999998</v>
          </cell>
          <cell r="H12">
            <v>1.8</v>
          </cell>
          <cell r="I12">
            <v>1.7</v>
          </cell>
          <cell r="J12">
            <v>2.2999999999999998</v>
          </cell>
        </row>
        <row r="13">
          <cell r="C13" t="str">
            <v>Budgetsaldo (in % des BIP)</v>
          </cell>
          <cell r="D13">
            <v>2.7</v>
          </cell>
          <cell r="E13">
            <v>-3</v>
          </cell>
          <cell r="F13">
            <v>-2.5</v>
          </cell>
        </row>
        <row r="14">
          <cell r="C14" t="str">
            <v>Leistungsbilanz (in % des BIP)</v>
          </cell>
          <cell r="D14">
            <v>8</v>
          </cell>
          <cell r="E14">
            <v>6.5</v>
          </cell>
          <cell r="F14">
            <v>7.5</v>
          </cell>
        </row>
        <row r="15">
          <cell r="B15" t="str">
            <v>Schweden</v>
          </cell>
        </row>
        <row r="16">
          <cell r="B16" t="str">
            <v>Polen</v>
          </cell>
          <cell r="C16" t="str">
            <v>Wirtschaftswachstum (in % gg. Vj.)</v>
          </cell>
          <cell r="D16">
            <v>4.5999999999999996</v>
          </cell>
          <cell r="E16">
            <v>1.3</v>
          </cell>
          <cell r="F16">
            <v>1.7</v>
          </cell>
          <cell r="G16">
            <v>2.5</v>
          </cell>
          <cell r="H16">
            <v>1.6</v>
          </cell>
          <cell r="I16">
            <v>0.3</v>
          </cell>
          <cell r="J16">
            <v>0.8</v>
          </cell>
        </row>
        <row r="17">
          <cell r="C17" t="str">
            <v>Wirtschaftswachstum (in % gg. Vj.)</v>
          </cell>
          <cell r="D17">
            <v>4.8</v>
          </cell>
          <cell r="E17">
            <v>1.2</v>
          </cell>
          <cell r="F17">
            <v>3</v>
          </cell>
          <cell r="G17">
            <v>1.2</v>
          </cell>
          <cell r="H17">
            <v>0.6</v>
          </cell>
          <cell r="I17">
            <v>0.8</v>
          </cell>
          <cell r="J17">
            <v>2.2000000000000002</v>
          </cell>
        </row>
        <row r="18">
          <cell r="C18" t="str">
            <v>Inflation (in % gg. Vj.)</v>
          </cell>
          <cell r="D18">
            <v>4.2</v>
          </cell>
          <cell r="E18">
            <v>2.5</v>
          </cell>
          <cell r="F18">
            <v>2.2000000000000002</v>
          </cell>
          <cell r="G18">
            <v>3</v>
          </cell>
          <cell r="H18">
            <v>2.5</v>
          </cell>
          <cell r="I18">
            <v>2.2999999999999998</v>
          </cell>
          <cell r="J18">
            <v>2</v>
          </cell>
        </row>
        <row r="19">
          <cell r="C19" t="str">
            <v>Budgetsaldo (in % des BIP)</v>
          </cell>
          <cell r="D19">
            <v>-1.9</v>
          </cell>
          <cell r="E19">
            <v>-2.7</v>
          </cell>
          <cell r="F19">
            <v>-2.2999999999999998</v>
          </cell>
        </row>
        <row r="20">
          <cell r="C20" t="str">
            <v>Leistungsbilanz (in % des BIP)</v>
          </cell>
          <cell r="D20">
            <v>-5.5</v>
          </cell>
          <cell r="E20">
            <v>-5.9</v>
          </cell>
          <cell r="F20">
            <v>-5.3</v>
          </cell>
        </row>
        <row r="21">
          <cell r="B21" t="str">
            <v>Polen</v>
          </cell>
        </row>
        <row r="22">
          <cell r="B22" t="str">
            <v>Tschechien</v>
          </cell>
          <cell r="C22" t="str">
            <v>Wirtschaftswachstum (in % gg. Vj.)</v>
          </cell>
          <cell r="D22">
            <v>4.0999999999999996</v>
          </cell>
          <cell r="E22">
            <v>3.3</v>
          </cell>
          <cell r="F22">
            <v>3.8</v>
          </cell>
          <cell r="G22">
            <v>3.1</v>
          </cell>
          <cell r="H22">
            <v>3.3</v>
          </cell>
          <cell r="I22">
            <v>3.4</v>
          </cell>
          <cell r="J22">
            <v>3.6</v>
          </cell>
        </row>
        <row r="23">
          <cell r="C23" t="str">
            <v>Wirtschaftswachstum (in % gg. Vj.)</v>
          </cell>
          <cell r="D23">
            <v>3.1</v>
          </cell>
          <cell r="E23">
            <v>-0.8</v>
          </cell>
          <cell r="F23">
            <v>2.2999999999999998</v>
          </cell>
          <cell r="G23">
            <v>-1.1000000000000001</v>
          </cell>
          <cell r="H23">
            <v>-2</v>
          </cell>
          <cell r="I23">
            <v>-0.8</v>
          </cell>
          <cell r="J23">
            <v>0.5</v>
          </cell>
        </row>
        <row r="24">
          <cell r="C24" t="str">
            <v>Inflation (in % gg. Vj.)</v>
          </cell>
          <cell r="D24">
            <v>6.4</v>
          </cell>
          <cell r="E24">
            <v>1.5</v>
          </cell>
          <cell r="F24">
            <v>1.9</v>
          </cell>
          <cell r="G24">
            <v>2.1</v>
          </cell>
          <cell r="H24">
            <v>1.5</v>
          </cell>
          <cell r="I24">
            <v>1.1000000000000001</v>
          </cell>
          <cell r="J24">
            <v>1.3</v>
          </cell>
        </row>
        <row r="25">
          <cell r="C25" t="str">
            <v>Budgetsaldo (in % des BIP)</v>
          </cell>
          <cell r="D25">
            <v>-1.2</v>
          </cell>
          <cell r="E25">
            <v>-3.2</v>
          </cell>
          <cell r="F25">
            <v>-2.7</v>
          </cell>
        </row>
        <row r="26">
          <cell r="C26" t="str">
            <v>Leistungsbilanz (in % des BIP)</v>
          </cell>
          <cell r="D26">
            <v>-3.1</v>
          </cell>
          <cell r="E26">
            <v>-3.9</v>
          </cell>
          <cell r="F26">
            <v>-3.5</v>
          </cell>
        </row>
        <row r="27">
          <cell r="B27" t="str">
            <v>Tschechien</v>
          </cell>
        </row>
        <row r="28">
          <cell r="B28" t="str">
            <v>Ungarn</v>
          </cell>
          <cell r="C28" t="str">
            <v>Wirtschaftswachstum (in % gg. Vj.)</v>
          </cell>
          <cell r="D28">
            <v>1.7</v>
          </cell>
          <cell r="E28">
            <v>0.5</v>
          </cell>
          <cell r="F28">
            <v>1.3</v>
          </cell>
          <cell r="G28">
            <v>0.3</v>
          </cell>
          <cell r="H28">
            <v>0.4</v>
          </cell>
          <cell r="I28">
            <v>0.5</v>
          </cell>
          <cell r="J28">
            <v>0.7</v>
          </cell>
        </row>
        <row r="29">
          <cell r="C29" t="str">
            <v>Wirtschaftswachstum (in % gg. Vj.)</v>
          </cell>
          <cell r="D29">
            <v>0.5</v>
          </cell>
          <cell r="E29">
            <v>-4.3</v>
          </cell>
          <cell r="F29">
            <v>1.2</v>
          </cell>
          <cell r="G29">
            <v>-6.2</v>
          </cell>
          <cell r="H29">
            <v>-5.9</v>
          </cell>
          <cell r="I29">
            <v>-4</v>
          </cell>
          <cell r="J29">
            <v>-1.2</v>
          </cell>
        </row>
        <row r="30">
          <cell r="C30" t="str">
            <v>Inflation (in % gg. Vj.)</v>
          </cell>
          <cell r="D30">
            <v>6.1</v>
          </cell>
          <cell r="E30">
            <v>3.5</v>
          </cell>
          <cell r="F30">
            <v>3.4</v>
          </cell>
          <cell r="G30">
            <v>3</v>
          </cell>
          <cell r="H30">
            <v>2.9</v>
          </cell>
          <cell r="I30">
            <v>4.3</v>
          </cell>
          <cell r="J30">
            <v>3.9</v>
          </cell>
        </row>
        <row r="31">
          <cell r="C31" t="str">
            <v>Budgetsaldo (in % des BIP)</v>
          </cell>
          <cell r="D31">
            <v>-3.3</v>
          </cell>
          <cell r="E31">
            <v>-2.9</v>
          </cell>
          <cell r="F31">
            <v>-2.7</v>
          </cell>
        </row>
        <row r="32">
          <cell r="C32" t="str">
            <v>Leistungsbilanz (in % des BIP)</v>
          </cell>
          <cell r="D32">
            <v>-7.2</v>
          </cell>
          <cell r="E32">
            <v>-4.5</v>
          </cell>
          <cell r="F32">
            <v>-4.2</v>
          </cell>
        </row>
        <row r="33">
          <cell r="B33" t="str">
            <v>Ungarn</v>
          </cell>
        </row>
        <row r="34">
          <cell r="B34" t="str">
            <v>Türkei</v>
          </cell>
          <cell r="C34" t="str">
            <v>Wirtschaftswachstum (in % gg. Vj.)</v>
          </cell>
          <cell r="D34">
            <v>1.6</v>
          </cell>
          <cell r="E34">
            <v>0.5</v>
          </cell>
          <cell r="F34">
            <v>1.8</v>
          </cell>
          <cell r="G34">
            <v>-0.1</v>
          </cell>
          <cell r="H34">
            <v>0.4</v>
          </cell>
          <cell r="I34">
            <v>0.6</v>
          </cell>
          <cell r="J34">
            <v>1</v>
          </cell>
        </row>
        <row r="35">
          <cell r="C35" t="str">
            <v>Wirtschaftswachstum (in % gg. Vj.)</v>
          </cell>
          <cell r="D35">
            <v>1.3</v>
          </cell>
          <cell r="E35">
            <v>-2.5</v>
          </cell>
          <cell r="F35">
            <v>1.4</v>
          </cell>
          <cell r="G35">
            <v>-4.5</v>
          </cell>
          <cell r="H35">
            <v>-4.0999999999999996</v>
          </cell>
          <cell r="I35">
            <v>-1.5</v>
          </cell>
          <cell r="J35">
            <v>0</v>
          </cell>
        </row>
        <row r="36">
          <cell r="C36" t="str">
            <v>Inflation (in % gg. Vj.)</v>
          </cell>
          <cell r="D36">
            <v>10.4</v>
          </cell>
          <cell r="E36">
            <v>6.2</v>
          </cell>
          <cell r="F36">
            <v>6.9</v>
          </cell>
          <cell r="G36">
            <v>8.1</v>
          </cell>
          <cell r="H36">
            <v>5.5</v>
          </cell>
          <cell r="I36">
            <v>5.2</v>
          </cell>
          <cell r="J36">
            <v>5.8</v>
          </cell>
        </row>
        <row r="37">
          <cell r="C37" t="str">
            <v>Budgetsaldo (in % des BIP)</v>
          </cell>
          <cell r="D37">
            <v>-1.8</v>
          </cell>
          <cell r="E37">
            <v>-4</v>
          </cell>
          <cell r="F37">
            <v>-3.5</v>
          </cell>
        </row>
        <row r="38">
          <cell r="C38" t="str">
            <v>Leistungsbilanz (in % des BIP)</v>
          </cell>
          <cell r="D38">
            <v>-5.7</v>
          </cell>
          <cell r="E38">
            <v>-3.3</v>
          </cell>
          <cell r="F38">
            <v>-3.7</v>
          </cell>
        </row>
        <row r="39">
          <cell r="B39" t="str">
            <v>Türkei</v>
          </cell>
        </row>
        <row r="40">
          <cell r="B40" t="str">
            <v>Kanada</v>
          </cell>
          <cell r="C40" t="str">
            <v>Wirtschaftswachstum (in % gg. Vj.)</v>
          </cell>
          <cell r="D40">
            <v>7.7</v>
          </cell>
          <cell r="E40">
            <v>2.5</v>
          </cell>
          <cell r="F40">
            <v>3.3</v>
          </cell>
          <cell r="G40">
            <v>2</v>
          </cell>
          <cell r="H40">
            <v>2.5</v>
          </cell>
          <cell r="I40">
            <v>2.5</v>
          </cell>
          <cell r="J40">
            <v>2.8</v>
          </cell>
        </row>
        <row r="41">
          <cell r="C41" t="str">
            <v>Wirtschaftswachstum (in % gg. Vj.)</v>
          </cell>
          <cell r="D41">
            <v>0.57825719113724006</v>
          </cell>
          <cell r="E41">
            <v>-1.3</v>
          </cell>
          <cell r="F41">
            <v>1.657722228134773</v>
          </cell>
          <cell r="G41">
            <v>-1.2028594445852434</v>
          </cell>
          <cell r="H41">
            <v>-1.7260241622325196</v>
          </cell>
          <cell r="I41">
            <v>-1.7875444684100756</v>
          </cell>
          <cell r="J41">
            <v>-0.59794307862047447</v>
          </cell>
        </row>
        <row r="42">
          <cell r="C42" t="str">
            <v>Inflation (in % gg. Vj.)</v>
          </cell>
          <cell r="D42">
            <v>2.4</v>
          </cell>
          <cell r="E42">
            <v>1</v>
          </cell>
          <cell r="F42">
            <v>2.8</v>
          </cell>
          <cell r="G42">
            <v>1.2</v>
          </cell>
          <cell r="H42">
            <v>0.3</v>
          </cell>
          <cell r="I42">
            <v>0.1</v>
          </cell>
          <cell r="J42">
            <v>2.2999999999999998</v>
          </cell>
        </row>
        <row r="43">
          <cell r="C43" t="str">
            <v>Budgetsaldo (in % des BIP)</v>
          </cell>
          <cell r="D43">
            <v>0.1</v>
          </cell>
          <cell r="E43">
            <v>-0.2</v>
          </cell>
          <cell r="F43">
            <v>0.4</v>
          </cell>
        </row>
        <row r="44">
          <cell r="C44" t="str">
            <v>Leistungsbilanz (in % des BIP)</v>
          </cell>
          <cell r="D44">
            <v>0.7</v>
          </cell>
          <cell r="E44">
            <v>0.5</v>
          </cell>
          <cell r="F44">
            <v>0.9</v>
          </cell>
        </row>
        <row r="45">
          <cell r="B45" t="str">
            <v>Kanada</v>
          </cell>
        </row>
        <row r="46">
          <cell r="B46" t="str">
            <v>Australien</v>
          </cell>
          <cell r="C46" t="str">
            <v>Wirtschaftswachstum (in % gg. Vj.)</v>
          </cell>
          <cell r="D46">
            <v>2.3271901198192495</v>
          </cell>
          <cell r="E46">
            <v>2.3728169831287289</v>
          </cell>
          <cell r="F46">
            <v>2.6923381753683628</v>
          </cell>
          <cell r="G46">
            <v>1.7612933692422246</v>
          </cell>
          <cell r="H46">
            <v>2.5578204127347135</v>
          </cell>
          <cell r="I46">
            <v>2.407736631345017</v>
          </cell>
          <cell r="J46">
            <v>2.7601255898526347</v>
          </cell>
        </row>
        <row r="47">
          <cell r="C47" t="str">
            <v>Wirtschaftswachstum (in % gg. Vj.)</v>
          </cell>
          <cell r="D47">
            <v>2.0608801882691523</v>
          </cell>
          <cell r="E47">
            <v>0.41660132780592107</v>
          </cell>
          <cell r="F47">
            <v>2.1</v>
          </cell>
          <cell r="G47">
            <v>-0.14829670147885565</v>
          </cell>
          <cell r="H47">
            <v>-0.10072905495069051</v>
          </cell>
          <cell r="I47">
            <v>0.29137558880769632</v>
          </cell>
          <cell r="J47">
            <v>1.3872884913915868</v>
          </cell>
        </row>
        <row r="48">
          <cell r="C48" t="str">
            <v>Inflation (in % gg. Vj.)</v>
          </cell>
          <cell r="D48">
            <v>4.3</v>
          </cell>
          <cell r="E48">
            <v>2.5</v>
          </cell>
          <cell r="F48">
            <v>2.9</v>
          </cell>
          <cell r="G48">
            <v>2.5</v>
          </cell>
          <cell r="H48">
            <v>2.2999999999999998</v>
          </cell>
          <cell r="I48">
            <v>2.2999999999999998</v>
          </cell>
          <cell r="J48">
            <v>3.1</v>
          </cell>
        </row>
        <row r="49">
          <cell r="C49" t="str">
            <v>Budgetsaldo (in % des BIP)</v>
          </cell>
          <cell r="D49">
            <v>-0.6</v>
          </cell>
          <cell r="E49">
            <v>-0.5</v>
          </cell>
          <cell r="F49">
            <v>0.4</v>
          </cell>
        </row>
        <row r="50">
          <cell r="C50" t="str">
            <v>Leistungsbilanz (in % des BIP)</v>
          </cell>
          <cell r="D50">
            <v>-4.3</v>
          </cell>
          <cell r="E50">
            <v>-5.3</v>
          </cell>
          <cell r="F50">
            <v>-6</v>
          </cell>
        </row>
        <row r="51">
          <cell r="B51" t="str">
            <v>Australien</v>
          </cell>
        </row>
        <row r="52">
          <cell r="B52" t="str">
            <v>Neuseeland</v>
          </cell>
          <cell r="C52" t="str">
            <v>Wirtschaftswachstum (in % gg. Vj.)</v>
          </cell>
          <cell r="D52">
            <v>1.9797631022240552</v>
          </cell>
          <cell r="E52">
            <v>3.4422186738507463</v>
          </cell>
          <cell r="F52">
            <v>3.5325285704538345</v>
          </cell>
          <cell r="G52">
            <v>4.0084409184715497</v>
          </cell>
          <cell r="H52">
            <v>3.4272652444750094</v>
          </cell>
          <cell r="I52">
            <v>3.1697173924635393</v>
          </cell>
          <cell r="J52">
            <v>3.1784139560592024</v>
          </cell>
        </row>
        <row r="53">
          <cell r="C53" t="str">
            <v>Wirtschaftswachstum (in % gg. Vj.)</v>
          </cell>
          <cell r="D53">
            <v>-0.82424253472852627</v>
          </cell>
          <cell r="E53">
            <v>-0.28842140085045287</v>
          </cell>
          <cell r="F53">
            <v>1.394588560363843</v>
          </cell>
          <cell r="G53">
            <v>-1.4991424490034433</v>
          </cell>
          <cell r="H53">
            <v>-0.75626018671968609</v>
          </cell>
          <cell r="I53">
            <v>0.23693345691305012</v>
          </cell>
          <cell r="J53">
            <v>0.88486622051931363</v>
          </cell>
        </row>
        <row r="54">
          <cell r="C54" t="str">
            <v>Inflation (in % gg. Vj.)</v>
          </cell>
          <cell r="D54">
            <v>4</v>
          </cell>
          <cell r="E54">
            <v>2.2999999999999998</v>
          </cell>
          <cell r="F54">
            <v>2.6</v>
          </cell>
          <cell r="G54">
            <v>2.8</v>
          </cell>
          <cell r="H54">
            <v>1.7</v>
          </cell>
          <cell r="I54">
            <v>1.9</v>
          </cell>
          <cell r="J54">
            <v>2.4</v>
          </cell>
        </row>
        <row r="55">
          <cell r="C55" t="str">
            <v>Budgetsaldo (in % des BIP)</v>
          </cell>
          <cell r="D55">
            <v>2.5</v>
          </cell>
          <cell r="E55">
            <v>0.4</v>
          </cell>
          <cell r="F55">
            <v>0.6</v>
          </cell>
        </row>
        <row r="56">
          <cell r="C56" t="str">
            <v>Leistungsbilanz (in % des BIP)</v>
          </cell>
          <cell r="D56">
            <v>-6.5</v>
          </cell>
          <cell r="E56">
            <v>-6</v>
          </cell>
          <cell r="F56">
            <v>-5.8</v>
          </cell>
        </row>
        <row r="57">
          <cell r="B57" t="str">
            <v>Neuseeland</v>
          </cell>
        </row>
        <row r="58">
          <cell r="B58" t="str">
            <v>Russland</v>
          </cell>
          <cell r="C58" t="str">
            <v>Wirtschaftswachstum (in % gg. Vj.)</v>
          </cell>
          <cell r="D58">
            <v>1.2221674279205388</v>
          </cell>
          <cell r="E58">
            <v>2.3107278738530965</v>
          </cell>
          <cell r="F58">
            <v>2.7078982568260983</v>
          </cell>
          <cell r="G58">
            <v>1.7197079890967046</v>
          </cell>
          <cell r="H58">
            <v>2.29892279340622</v>
          </cell>
          <cell r="I58">
            <v>2.5931506100819774</v>
          </cell>
          <cell r="J58">
            <v>2.6268177307154303</v>
          </cell>
        </row>
        <row r="59">
          <cell r="C59" t="str">
            <v>Wirtschaftswachstum (in % gg. Vj.)</v>
          </cell>
          <cell r="D59">
            <v>5.6</v>
          </cell>
          <cell r="E59">
            <v>-3.1</v>
          </cell>
          <cell r="F59">
            <v>2.4</v>
          </cell>
          <cell r="G59">
            <v>-5</v>
          </cell>
          <cell r="H59">
            <v>-4.5</v>
          </cell>
          <cell r="I59">
            <v>-3.9</v>
          </cell>
          <cell r="J59">
            <v>1</v>
          </cell>
        </row>
        <row r="60">
          <cell r="C60" t="str">
            <v>Inflation (in % gg. Vj.)</v>
          </cell>
          <cell r="D60">
            <v>14.1</v>
          </cell>
          <cell r="E60">
            <v>13.8</v>
          </cell>
          <cell r="F60">
            <v>12.9</v>
          </cell>
          <cell r="G60">
            <v>13.8</v>
          </cell>
          <cell r="H60">
            <v>13.3</v>
          </cell>
          <cell r="I60">
            <v>13.8</v>
          </cell>
          <cell r="J60">
            <v>14.4</v>
          </cell>
        </row>
        <row r="61">
          <cell r="C61" t="str">
            <v>Budgetsaldo (in % des BIP)</v>
          </cell>
          <cell r="D61">
            <v>4</v>
          </cell>
          <cell r="E61">
            <v>-8.4</v>
          </cell>
          <cell r="F61">
            <v>-4.5</v>
          </cell>
        </row>
        <row r="62">
          <cell r="C62" t="str">
            <v>Leistungsbilanz (in % des BIP)</v>
          </cell>
          <cell r="D62">
            <v>5.9</v>
          </cell>
          <cell r="E62">
            <v>-0.5</v>
          </cell>
          <cell r="F62">
            <v>0.3</v>
          </cell>
        </row>
        <row r="63">
          <cell r="B63" t="str">
            <v>Russland</v>
          </cell>
        </row>
        <row r="64">
          <cell r="B64" t="str">
            <v>Südafrika</v>
          </cell>
          <cell r="C64" t="str">
            <v>Wirtschaftswachstum (in % gg. Vj.)</v>
          </cell>
          <cell r="D64">
            <v>4.0999999999999996</v>
          </cell>
          <cell r="E64">
            <v>3.9</v>
          </cell>
          <cell r="F64">
            <v>4.3</v>
          </cell>
          <cell r="G64">
            <v>3.8</v>
          </cell>
          <cell r="H64">
            <v>3.9</v>
          </cell>
          <cell r="I64">
            <v>4</v>
          </cell>
          <cell r="J64">
            <v>4</v>
          </cell>
        </row>
        <row r="65">
          <cell r="C65" t="str">
            <v>Wirtschaftswachstum (in % gg. Vj.)</v>
          </cell>
          <cell r="D65">
            <v>3.1</v>
          </cell>
          <cell r="E65">
            <v>0.7</v>
          </cell>
          <cell r="F65">
            <v>3.2</v>
          </cell>
          <cell r="G65">
            <v>0.5</v>
          </cell>
          <cell r="H65">
            <v>0.3</v>
          </cell>
          <cell r="I65">
            <v>0.7</v>
          </cell>
          <cell r="J65">
            <v>1.2</v>
          </cell>
        </row>
        <row r="66">
          <cell r="C66" t="str">
            <v>Inflation (in % gg. Vj.)</v>
          </cell>
          <cell r="D66">
            <v>11.3</v>
          </cell>
          <cell r="E66">
            <v>7.1</v>
          </cell>
          <cell r="F66">
            <v>6</v>
          </cell>
          <cell r="G66">
            <v>8.1999999999999993</v>
          </cell>
          <cell r="H66">
            <v>7.4</v>
          </cell>
          <cell r="I66">
            <v>6.8</v>
          </cell>
          <cell r="J66">
            <v>6.1</v>
          </cell>
        </row>
        <row r="67">
          <cell r="C67" t="str">
            <v>Budgetsaldo (in % des BIP)</v>
          </cell>
          <cell r="D67">
            <v>-1</v>
          </cell>
          <cell r="E67">
            <v>-4</v>
          </cell>
          <cell r="F67">
            <v>-1.8</v>
          </cell>
        </row>
        <row r="68">
          <cell r="C68" t="str">
            <v>Leistungsbilanz (in % des BIP)</v>
          </cell>
          <cell r="D68">
            <v>-7.4</v>
          </cell>
          <cell r="E68">
            <v>-7.2</v>
          </cell>
          <cell r="F68">
            <v>-6.5</v>
          </cell>
        </row>
        <row r="79">
          <cell r="D79">
            <v>2008</v>
          </cell>
          <cell r="E79">
            <v>2009</v>
          </cell>
          <cell r="F79">
            <v>2010</v>
          </cell>
          <cell r="G79" t="str">
            <v>2009 Q1</v>
          </cell>
          <cell r="H79" t="str">
            <v>Q2</v>
          </cell>
          <cell r="I79" t="str">
            <v>Q3</v>
          </cell>
          <cell r="J79" t="str">
            <v>Q4</v>
          </cell>
        </row>
        <row r="80">
          <cell r="B80" t="str">
            <v>Norway</v>
          </cell>
        </row>
        <row r="81">
          <cell r="B81" t="str">
            <v>Norway</v>
          </cell>
          <cell r="C81" t="str">
            <v>GDP growth (% year on year)</v>
          </cell>
          <cell r="D81">
            <v>1.5</v>
          </cell>
          <cell r="E81">
            <v>1.7</v>
          </cell>
          <cell r="F81">
            <v>1.9</v>
          </cell>
          <cell r="G81">
            <v>2.2000000000000002</v>
          </cell>
          <cell r="H81">
            <v>2</v>
          </cell>
          <cell r="I81">
            <v>1.2</v>
          </cell>
          <cell r="J81">
            <v>1.4</v>
          </cell>
        </row>
        <row r="82">
          <cell r="C82" t="str">
            <v>GDP growth (% year on year)</v>
          </cell>
          <cell r="D82">
            <v>2</v>
          </cell>
          <cell r="E82">
            <v>0</v>
          </cell>
          <cell r="F82">
            <v>1.2</v>
          </cell>
          <cell r="G82">
            <v>0.1</v>
          </cell>
          <cell r="H82">
            <v>-0.3</v>
          </cell>
          <cell r="I82">
            <v>0.6</v>
          </cell>
          <cell r="J82">
            <v>-0.5</v>
          </cell>
        </row>
        <row r="83">
          <cell r="C83" t="str">
            <v>Inflation (% year on year)</v>
          </cell>
          <cell r="D83">
            <v>3.4</v>
          </cell>
          <cell r="E83">
            <v>2.1</v>
          </cell>
          <cell r="F83">
            <v>1.7</v>
          </cell>
          <cell r="G83">
            <v>2.7</v>
          </cell>
          <cell r="H83">
            <v>3</v>
          </cell>
          <cell r="I83">
            <v>1.4</v>
          </cell>
          <cell r="J83">
            <v>1.5</v>
          </cell>
        </row>
        <row r="84">
          <cell r="C84" t="str">
            <v>Public budget balance (as percentage of GDP)</v>
          </cell>
          <cell r="D84">
            <v>-0.5</v>
          </cell>
          <cell r="E84">
            <v>-2.5</v>
          </cell>
          <cell r="F84">
            <v>-1.5</v>
          </cell>
        </row>
        <row r="85">
          <cell r="C85" t="str">
            <v>Current account balance (as percentage of GDP)</v>
          </cell>
          <cell r="D85">
            <v>18.2</v>
          </cell>
          <cell r="E85">
            <v>15</v>
          </cell>
          <cell r="F85">
            <v>17</v>
          </cell>
        </row>
        <row r="86">
          <cell r="B86" t="str">
            <v>Sweden</v>
          </cell>
        </row>
        <row r="87">
          <cell r="B87" t="str">
            <v>Sweden</v>
          </cell>
          <cell r="C87" t="str">
            <v>GDP growth (% year on year)</v>
          </cell>
          <cell r="D87">
            <v>4.5999999999999996</v>
          </cell>
          <cell r="E87">
            <v>1.3</v>
          </cell>
          <cell r="F87">
            <v>1.7</v>
          </cell>
          <cell r="G87">
            <v>2.5</v>
          </cell>
          <cell r="H87">
            <v>1.6</v>
          </cell>
          <cell r="I87">
            <v>0.3</v>
          </cell>
          <cell r="J87">
            <v>0.8</v>
          </cell>
        </row>
        <row r="88">
          <cell r="C88" t="str">
            <v>GDP growth (% year on year)</v>
          </cell>
          <cell r="D88">
            <v>-0.5</v>
          </cell>
          <cell r="E88">
            <v>-3.5</v>
          </cell>
          <cell r="F88">
            <v>1</v>
          </cell>
          <cell r="G88">
            <v>-4.5</v>
          </cell>
          <cell r="H88">
            <v>-4.5999999999999996</v>
          </cell>
          <cell r="I88">
            <v>-3.7</v>
          </cell>
          <cell r="J88">
            <v>-1.2</v>
          </cell>
        </row>
        <row r="89">
          <cell r="C89" t="str">
            <v>Inflation (% year on year)</v>
          </cell>
          <cell r="D89">
            <v>3.4</v>
          </cell>
          <cell r="E89">
            <v>2</v>
          </cell>
          <cell r="F89">
            <v>2</v>
          </cell>
          <cell r="G89">
            <v>2.2999999999999998</v>
          </cell>
          <cell r="H89">
            <v>1.8</v>
          </cell>
          <cell r="I89">
            <v>1.7</v>
          </cell>
          <cell r="J89">
            <v>2.2999999999999998</v>
          </cell>
        </row>
        <row r="90">
          <cell r="C90" t="str">
            <v>Public budget balance (as percentage of GDP)</v>
          </cell>
          <cell r="D90">
            <v>2.7</v>
          </cell>
          <cell r="E90">
            <v>-3</v>
          </cell>
          <cell r="F90">
            <v>-2.5</v>
          </cell>
        </row>
        <row r="91">
          <cell r="C91" t="str">
            <v>Current account balance (as percentage of GDP)</v>
          </cell>
          <cell r="D91">
            <v>8</v>
          </cell>
          <cell r="E91">
            <v>6.5</v>
          </cell>
          <cell r="F91">
            <v>7.5</v>
          </cell>
        </row>
        <row r="92">
          <cell r="B92" t="str">
            <v>Poland</v>
          </cell>
        </row>
        <row r="93">
          <cell r="B93" t="str">
            <v>Poland</v>
          </cell>
          <cell r="C93" t="str">
            <v>GDP growth (% year on year)</v>
          </cell>
          <cell r="D93">
            <v>4.0999999999999996</v>
          </cell>
          <cell r="E93">
            <v>3.3</v>
          </cell>
          <cell r="F93">
            <v>3.8</v>
          </cell>
          <cell r="G93">
            <v>3.1</v>
          </cell>
          <cell r="H93">
            <v>3.3</v>
          </cell>
          <cell r="I93">
            <v>3.4</v>
          </cell>
          <cell r="J93">
            <v>3.6</v>
          </cell>
        </row>
        <row r="94">
          <cell r="C94" t="str">
            <v>GDP growth (% year on year)</v>
          </cell>
          <cell r="D94">
            <v>4.8</v>
          </cell>
          <cell r="E94">
            <v>1.2</v>
          </cell>
          <cell r="F94">
            <v>3</v>
          </cell>
          <cell r="G94">
            <v>1.2</v>
          </cell>
          <cell r="H94">
            <v>0.6</v>
          </cell>
          <cell r="I94">
            <v>0.8</v>
          </cell>
          <cell r="J94">
            <v>2.2000000000000002</v>
          </cell>
        </row>
        <row r="95">
          <cell r="C95" t="str">
            <v>Inflation (% year on year)</v>
          </cell>
          <cell r="D95">
            <v>4.2</v>
          </cell>
          <cell r="E95">
            <v>2.5</v>
          </cell>
          <cell r="F95">
            <v>2.2000000000000002</v>
          </cell>
          <cell r="G95">
            <v>3</v>
          </cell>
          <cell r="H95">
            <v>2.5</v>
          </cell>
          <cell r="I95">
            <v>2.2999999999999998</v>
          </cell>
          <cell r="J95">
            <v>2</v>
          </cell>
        </row>
        <row r="96">
          <cell r="C96" t="str">
            <v>Public budget balance (as percentage of GDP)</v>
          </cell>
          <cell r="D96">
            <v>-1.9</v>
          </cell>
          <cell r="E96">
            <v>-2.7</v>
          </cell>
          <cell r="F96">
            <v>-2.2999999999999998</v>
          </cell>
        </row>
        <row r="97">
          <cell r="C97" t="str">
            <v>Current account balance (as percentage of GDP)</v>
          </cell>
          <cell r="D97">
            <v>-5.5</v>
          </cell>
          <cell r="E97">
            <v>-5.9</v>
          </cell>
          <cell r="F97">
            <v>-5.3</v>
          </cell>
        </row>
        <row r="98">
          <cell r="B98" t="str">
            <v>Czech Republic</v>
          </cell>
        </row>
        <row r="99">
          <cell r="B99" t="str">
            <v>Czech Republic</v>
          </cell>
          <cell r="C99" t="str">
            <v>GDP growth (% year on year)</v>
          </cell>
          <cell r="D99">
            <v>1.7</v>
          </cell>
          <cell r="E99">
            <v>0.5</v>
          </cell>
          <cell r="F99">
            <v>1.3</v>
          </cell>
          <cell r="G99">
            <v>0.3</v>
          </cell>
          <cell r="H99">
            <v>0.4</v>
          </cell>
          <cell r="I99">
            <v>0.5</v>
          </cell>
          <cell r="J99">
            <v>0.7</v>
          </cell>
        </row>
        <row r="100">
          <cell r="C100" t="str">
            <v>GDP growth (% year on year)</v>
          </cell>
          <cell r="D100">
            <v>3.1</v>
          </cell>
          <cell r="E100">
            <v>-0.8</v>
          </cell>
          <cell r="F100">
            <v>2.2999999999999998</v>
          </cell>
          <cell r="G100">
            <v>-1.1000000000000001</v>
          </cell>
          <cell r="H100">
            <v>-2</v>
          </cell>
          <cell r="I100">
            <v>-0.8</v>
          </cell>
          <cell r="J100">
            <v>0.5</v>
          </cell>
        </row>
        <row r="101">
          <cell r="C101" t="str">
            <v>Inflation (% year on year)</v>
          </cell>
          <cell r="D101">
            <v>6.4</v>
          </cell>
          <cell r="E101">
            <v>1.5</v>
          </cell>
          <cell r="F101">
            <v>1.9</v>
          </cell>
          <cell r="G101">
            <v>2.1</v>
          </cell>
          <cell r="H101">
            <v>1.5</v>
          </cell>
          <cell r="I101">
            <v>1.1000000000000001</v>
          </cell>
          <cell r="J101">
            <v>1.3</v>
          </cell>
        </row>
        <row r="102">
          <cell r="C102" t="str">
            <v>Public budget balance (as percentage of GDP)</v>
          </cell>
          <cell r="D102">
            <v>-1.2</v>
          </cell>
          <cell r="E102">
            <v>-3.2</v>
          </cell>
          <cell r="F102">
            <v>-2.7</v>
          </cell>
        </row>
        <row r="103">
          <cell r="C103" t="str">
            <v>Current account balance (as percentage of GDP)</v>
          </cell>
          <cell r="D103">
            <v>-3.1</v>
          </cell>
          <cell r="E103">
            <v>-3.9</v>
          </cell>
          <cell r="F103">
            <v>-3.5</v>
          </cell>
        </row>
        <row r="104">
          <cell r="B104" t="str">
            <v>Hungary</v>
          </cell>
        </row>
        <row r="105">
          <cell r="B105" t="str">
            <v>Hungary</v>
          </cell>
          <cell r="C105" t="str">
            <v>GDP growth (% year on year)</v>
          </cell>
          <cell r="D105">
            <v>1.6</v>
          </cell>
          <cell r="E105">
            <v>0.5</v>
          </cell>
          <cell r="F105">
            <v>1.8</v>
          </cell>
          <cell r="G105">
            <v>-0.1</v>
          </cell>
          <cell r="H105">
            <v>0.4</v>
          </cell>
          <cell r="I105">
            <v>0.6</v>
          </cell>
          <cell r="J105">
            <v>1</v>
          </cell>
        </row>
        <row r="106">
          <cell r="C106" t="str">
            <v>GDP growth (% year on year)</v>
          </cell>
          <cell r="D106">
            <v>0.5</v>
          </cell>
          <cell r="E106">
            <v>-4.3</v>
          </cell>
          <cell r="F106">
            <v>1.2</v>
          </cell>
          <cell r="G106">
            <v>-6.2</v>
          </cell>
          <cell r="H106">
            <v>-5.9</v>
          </cell>
          <cell r="I106">
            <v>-4</v>
          </cell>
          <cell r="J106">
            <v>-1.2</v>
          </cell>
        </row>
        <row r="107">
          <cell r="C107" t="str">
            <v>Inflation (% year on year)</v>
          </cell>
          <cell r="D107">
            <v>6.1</v>
          </cell>
          <cell r="E107">
            <v>3.5</v>
          </cell>
          <cell r="F107">
            <v>3.4</v>
          </cell>
          <cell r="G107">
            <v>3</v>
          </cell>
          <cell r="H107">
            <v>2.9</v>
          </cell>
          <cell r="I107">
            <v>4.3</v>
          </cell>
          <cell r="J107">
            <v>3.9</v>
          </cell>
        </row>
        <row r="108">
          <cell r="C108" t="str">
            <v>Public budget balance (as percentage of GDP)</v>
          </cell>
          <cell r="D108">
            <v>-3.3</v>
          </cell>
          <cell r="E108">
            <v>-2.9</v>
          </cell>
          <cell r="F108">
            <v>-2.7</v>
          </cell>
        </row>
        <row r="109">
          <cell r="C109" t="str">
            <v>Current account balance (as percentage of GDP)</v>
          </cell>
          <cell r="D109">
            <v>-7.2</v>
          </cell>
          <cell r="E109">
            <v>-4.5</v>
          </cell>
          <cell r="F109">
            <v>-4.2</v>
          </cell>
        </row>
        <row r="110">
          <cell r="B110" t="str">
            <v>Turkey</v>
          </cell>
        </row>
        <row r="111">
          <cell r="B111" t="str">
            <v>Turkey</v>
          </cell>
          <cell r="C111" t="str">
            <v>GDP growth (% year on year)</v>
          </cell>
          <cell r="D111">
            <v>7.7</v>
          </cell>
          <cell r="E111">
            <v>2.5</v>
          </cell>
          <cell r="F111">
            <v>3.3</v>
          </cell>
          <cell r="G111">
            <v>2</v>
          </cell>
          <cell r="H111">
            <v>2.5</v>
          </cell>
          <cell r="I111">
            <v>2.5</v>
          </cell>
          <cell r="J111">
            <v>2.8</v>
          </cell>
        </row>
        <row r="112">
          <cell r="C112" t="str">
            <v>GDP growth (% year on year)</v>
          </cell>
          <cell r="D112">
            <v>1.3</v>
          </cell>
          <cell r="E112">
            <v>-2.5</v>
          </cell>
          <cell r="F112">
            <v>1.4</v>
          </cell>
          <cell r="G112">
            <v>-4.5</v>
          </cell>
          <cell r="H112">
            <v>-4.0999999999999996</v>
          </cell>
          <cell r="I112">
            <v>-1.5</v>
          </cell>
          <cell r="J112">
            <v>0</v>
          </cell>
        </row>
        <row r="113">
          <cell r="C113" t="str">
            <v>Inflation (% year on year)</v>
          </cell>
          <cell r="D113">
            <v>10.4</v>
          </cell>
          <cell r="E113">
            <v>6.2</v>
          </cell>
          <cell r="F113">
            <v>6.9</v>
          </cell>
          <cell r="G113">
            <v>8.1</v>
          </cell>
          <cell r="H113">
            <v>5.5</v>
          </cell>
          <cell r="I113">
            <v>5.2</v>
          </cell>
          <cell r="J113">
            <v>5.8</v>
          </cell>
        </row>
        <row r="114">
          <cell r="C114" t="str">
            <v>Public budget balance (as percentage of GDP)</v>
          </cell>
          <cell r="D114">
            <v>-1.8</v>
          </cell>
          <cell r="E114">
            <v>-4</v>
          </cell>
          <cell r="F114">
            <v>-3.5</v>
          </cell>
        </row>
        <row r="115">
          <cell r="C115" t="str">
            <v>Current account balance (as percentage of GDP)</v>
          </cell>
          <cell r="D115">
            <v>-5.7</v>
          </cell>
          <cell r="E115">
            <v>-3.3</v>
          </cell>
          <cell r="F115">
            <v>-3.7</v>
          </cell>
        </row>
        <row r="116">
          <cell r="B116" t="str">
            <v>Canada</v>
          </cell>
        </row>
        <row r="117">
          <cell r="B117" t="str">
            <v>Canada</v>
          </cell>
          <cell r="C117" t="str">
            <v>GDP growth (% year on year)</v>
          </cell>
          <cell r="D117">
            <v>2.3271901198192495</v>
          </cell>
          <cell r="E117">
            <v>2.3728169831287289</v>
          </cell>
          <cell r="F117">
            <v>2.6923381753683628</v>
          </cell>
          <cell r="G117">
            <v>1.7612933692422246</v>
          </cell>
          <cell r="H117">
            <v>2.5578204127347135</v>
          </cell>
          <cell r="I117">
            <v>2.407736631345017</v>
          </cell>
          <cell r="J117">
            <v>2.7601255898526347</v>
          </cell>
        </row>
        <row r="118">
          <cell r="C118" t="str">
            <v>GDP growth (% year on year)</v>
          </cell>
          <cell r="D118">
            <v>0.57825719113724006</v>
          </cell>
          <cell r="E118">
            <v>-1.3</v>
          </cell>
          <cell r="F118">
            <v>1.657722228134773</v>
          </cell>
          <cell r="G118">
            <v>-1.2028594445852434</v>
          </cell>
          <cell r="H118">
            <v>-1.7260241622325196</v>
          </cell>
          <cell r="I118">
            <v>-1.7875444684100756</v>
          </cell>
          <cell r="J118">
            <v>-0.59794307862047447</v>
          </cell>
        </row>
        <row r="119">
          <cell r="C119" t="str">
            <v>Inflation (% year on year)</v>
          </cell>
          <cell r="D119">
            <v>2.4</v>
          </cell>
          <cell r="E119">
            <v>1</v>
          </cell>
          <cell r="F119">
            <v>2.8</v>
          </cell>
          <cell r="G119">
            <v>1.2</v>
          </cell>
          <cell r="H119">
            <v>0.3</v>
          </cell>
          <cell r="I119">
            <v>0.1</v>
          </cell>
          <cell r="J119">
            <v>2.2999999999999998</v>
          </cell>
        </row>
        <row r="120">
          <cell r="C120" t="str">
            <v>Public budget balance (as percentage of GDP)</v>
          </cell>
          <cell r="D120">
            <v>0.1</v>
          </cell>
          <cell r="E120">
            <v>-0.2</v>
          </cell>
          <cell r="F120">
            <v>0.4</v>
          </cell>
        </row>
        <row r="121">
          <cell r="C121" t="str">
            <v>Current account balance (as percentage of GDP)</v>
          </cell>
          <cell r="D121">
            <v>0.7</v>
          </cell>
          <cell r="E121">
            <v>0.5</v>
          </cell>
          <cell r="F121">
            <v>0.9</v>
          </cell>
        </row>
        <row r="122">
          <cell r="B122" t="str">
            <v>Australia</v>
          </cell>
        </row>
        <row r="123">
          <cell r="B123" t="str">
            <v>Australia</v>
          </cell>
          <cell r="C123" t="str">
            <v>GDP growth (% year on year)</v>
          </cell>
          <cell r="D123">
            <v>1.9797631022240552</v>
          </cell>
          <cell r="E123">
            <v>3.4422186738507463</v>
          </cell>
          <cell r="F123">
            <v>3.5325285704538345</v>
          </cell>
          <cell r="G123">
            <v>4.0084409184715497</v>
          </cell>
          <cell r="H123">
            <v>3.4272652444750094</v>
          </cell>
          <cell r="I123">
            <v>3.1697173924635393</v>
          </cell>
          <cell r="J123">
            <v>3.1784139560592024</v>
          </cell>
        </row>
        <row r="124">
          <cell r="C124" t="str">
            <v>GDP growth (% year on year)</v>
          </cell>
          <cell r="D124">
            <v>2.0608801882691523</v>
          </cell>
          <cell r="E124">
            <v>0.41660132780592107</v>
          </cell>
          <cell r="F124">
            <v>2.1</v>
          </cell>
          <cell r="G124">
            <v>-0.14829670147885565</v>
          </cell>
          <cell r="H124">
            <v>-0.10072905495069051</v>
          </cell>
          <cell r="I124">
            <v>0.29137558880769632</v>
          </cell>
          <cell r="J124">
            <v>1.3872884913915868</v>
          </cell>
        </row>
        <row r="125">
          <cell r="C125" t="str">
            <v>Inflation (% year on year)</v>
          </cell>
          <cell r="D125">
            <v>4.3</v>
          </cell>
          <cell r="E125">
            <v>2.5</v>
          </cell>
          <cell r="F125">
            <v>2.9</v>
          </cell>
          <cell r="G125">
            <v>2.5</v>
          </cell>
          <cell r="H125">
            <v>2.2999999999999998</v>
          </cell>
          <cell r="I125">
            <v>2.2999999999999998</v>
          </cell>
          <cell r="J125">
            <v>3.1</v>
          </cell>
        </row>
        <row r="126">
          <cell r="C126" t="str">
            <v>Public budget balance (as percentage of GDP)</v>
          </cell>
          <cell r="D126">
            <v>-0.6</v>
          </cell>
          <cell r="E126">
            <v>-0.5</v>
          </cell>
          <cell r="F126">
            <v>0.4</v>
          </cell>
        </row>
        <row r="127">
          <cell r="C127" t="str">
            <v>Current account balance (as percentage of GDP)</v>
          </cell>
          <cell r="D127">
            <v>-4.3</v>
          </cell>
          <cell r="E127">
            <v>-5.3</v>
          </cell>
          <cell r="F127">
            <v>-6</v>
          </cell>
        </row>
        <row r="128">
          <cell r="B128" t="str">
            <v>New Zealand</v>
          </cell>
        </row>
        <row r="129">
          <cell r="B129" t="str">
            <v>New Zealand</v>
          </cell>
          <cell r="C129" t="str">
            <v>GDP growth (% year on year)</v>
          </cell>
          <cell r="D129">
            <v>1.2221674279205388</v>
          </cell>
          <cell r="E129">
            <v>2.3107278738530965</v>
          </cell>
          <cell r="F129">
            <v>2.7078982568260983</v>
          </cell>
          <cell r="G129">
            <v>1.7197079890967046</v>
          </cell>
          <cell r="H129">
            <v>2.29892279340622</v>
          </cell>
          <cell r="I129">
            <v>2.5931506100819774</v>
          </cell>
          <cell r="J129">
            <v>2.6268177307154303</v>
          </cell>
        </row>
        <row r="130">
          <cell r="C130" t="str">
            <v>GDP growth (% year on year)</v>
          </cell>
          <cell r="D130">
            <v>-0.82424253472852627</v>
          </cell>
          <cell r="E130">
            <v>-0.28842140085045287</v>
          </cell>
          <cell r="F130">
            <v>1.394588560363843</v>
          </cell>
          <cell r="G130">
            <v>-1.4991424490034433</v>
          </cell>
          <cell r="H130">
            <v>-0.75626018671968609</v>
          </cell>
          <cell r="I130">
            <v>0.23693345691305012</v>
          </cell>
          <cell r="J130">
            <v>0.88486622051931363</v>
          </cell>
        </row>
        <row r="131">
          <cell r="C131" t="str">
            <v>Inflation (% year on year)</v>
          </cell>
          <cell r="D131">
            <v>4</v>
          </cell>
          <cell r="E131">
            <v>2.2999999999999998</v>
          </cell>
          <cell r="F131">
            <v>2.6</v>
          </cell>
          <cell r="G131">
            <v>2.8</v>
          </cell>
          <cell r="H131">
            <v>1.7</v>
          </cell>
          <cell r="I131">
            <v>1.9</v>
          </cell>
          <cell r="J131">
            <v>2.4</v>
          </cell>
        </row>
        <row r="132">
          <cell r="C132" t="str">
            <v>Public budget balance (as percentage of GDP)</v>
          </cell>
          <cell r="D132">
            <v>2.5</v>
          </cell>
          <cell r="E132">
            <v>0.4</v>
          </cell>
          <cell r="F132">
            <v>0.6</v>
          </cell>
        </row>
        <row r="133">
          <cell r="C133" t="str">
            <v>Current account balance (as percentage of GDP)</v>
          </cell>
          <cell r="D133">
            <v>-6.5</v>
          </cell>
          <cell r="E133">
            <v>-6</v>
          </cell>
          <cell r="F133">
            <v>-5.8</v>
          </cell>
        </row>
        <row r="134">
          <cell r="B134" t="str">
            <v>Russia</v>
          </cell>
        </row>
        <row r="135">
          <cell r="B135" t="str">
            <v>Russia</v>
          </cell>
          <cell r="C135" t="str">
            <v>GDP growth (% year on year)</v>
          </cell>
          <cell r="D135">
            <v>4.0999999999999996</v>
          </cell>
          <cell r="E135">
            <v>3.9</v>
          </cell>
          <cell r="F135">
            <v>4.3</v>
          </cell>
          <cell r="G135">
            <v>3.8</v>
          </cell>
          <cell r="H135">
            <v>3.9</v>
          </cell>
          <cell r="I135">
            <v>4</v>
          </cell>
          <cell r="J135">
            <v>4</v>
          </cell>
        </row>
        <row r="136">
          <cell r="C136" t="str">
            <v>GDP growth (% year on year)</v>
          </cell>
          <cell r="D136">
            <v>5.6</v>
          </cell>
          <cell r="E136">
            <v>-3.1</v>
          </cell>
          <cell r="F136">
            <v>2.4</v>
          </cell>
          <cell r="G136">
            <v>-5</v>
          </cell>
          <cell r="H136">
            <v>-4.5</v>
          </cell>
          <cell r="I136">
            <v>-3.9</v>
          </cell>
          <cell r="J136">
            <v>1</v>
          </cell>
        </row>
        <row r="137">
          <cell r="C137" t="str">
            <v>Inflation (% year on year)</v>
          </cell>
          <cell r="D137">
            <v>14.1</v>
          </cell>
          <cell r="E137">
            <v>13.8</v>
          </cell>
          <cell r="F137">
            <v>12.9</v>
          </cell>
          <cell r="G137">
            <v>13.8</v>
          </cell>
          <cell r="H137">
            <v>13.3</v>
          </cell>
          <cell r="I137">
            <v>13.8</v>
          </cell>
          <cell r="J137">
            <v>14.4</v>
          </cell>
        </row>
        <row r="138">
          <cell r="C138" t="str">
            <v>Public budget balance (as percentage of GDP)</v>
          </cell>
          <cell r="D138">
            <v>4</v>
          </cell>
          <cell r="E138">
            <v>-8.4</v>
          </cell>
          <cell r="F138">
            <v>-4.5</v>
          </cell>
        </row>
        <row r="139">
          <cell r="C139" t="str">
            <v>Current account balance (as percentage of GDP)</v>
          </cell>
          <cell r="D139">
            <v>5.9</v>
          </cell>
          <cell r="E139">
            <v>-0.5</v>
          </cell>
          <cell r="F139">
            <v>0.3</v>
          </cell>
        </row>
        <row r="141">
          <cell r="B141" t="str">
            <v>South Africa</v>
          </cell>
        </row>
        <row r="142">
          <cell r="C142" t="str">
            <v>GDP growth (% year on year)</v>
          </cell>
          <cell r="D142">
            <v>3.1</v>
          </cell>
          <cell r="E142">
            <v>0.7</v>
          </cell>
          <cell r="F142">
            <v>3.2</v>
          </cell>
          <cell r="G142">
            <v>0.5</v>
          </cell>
          <cell r="H142">
            <v>0.3</v>
          </cell>
          <cell r="I142">
            <v>0.7</v>
          </cell>
          <cell r="J142">
            <v>1.2</v>
          </cell>
        </row>
        <row r="143">
          <cell r="C143" t="str">
            <v>Inflation (% year on year)</v>
          </cell>
          <cell r="D143">
            <v>11.3</v>
          </cell>
          <cell r="E143">
            <v>7.1</v>
          </cell>
          <cell r="F143">
            <v>6</v>
          </cell>
          <cell r="G143">
            <v>8.1999999999999993</v>
          </cell>
          <cell r="H143">
            <v>7.4</v>
          </cell>
          <cell r="I143">
            <v>6.8</v>
          </cell>
          <cell r="J143">
            <v>6.1</v>
          </cell>
        </row>
        <row r="144">
          <cell r="C144" t="str">
            <v>Public budget balance (as percentage of GDP)</v>
          </cell>
          <cell r="D144">
            <v>-1</v>
          </cell>
          <cell r="E144">
            <v>-4</v>
          </cell>
          <cell r="F144">
            <v>-1.8</v>
          </cell>
        </row>
        <row r="145">
          <cell r="C145" t="str">
            <v>Current account balance (as percentage of GDP)</v>
          </cell>
          <cell r="D145">
            <v>-7.4</v>
          </cell>
          <cell r="E145">
            <v>-7.2</v>
          </cell>
          <cell r="F145">
            <v>-6.5</v>
          </cell>
        </row>
      </sheetData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üterverkehr Anteile"/>
      <sheetName val="Transportleistung"/>
      <sheetName val="Bip-Vergleich"/>
      <sheetName val="Preise"/>
      <sheetName val="Bip-Regionen"/>
      <sheetName val="Bip-Regionen Europa"/>
      <sheetName val="Ölpreis"/>
      <sheetName val="Insolvenzquoten"/>
      <sheetName val="CO2 Transport"/>
      <sheetName val="IN3-O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Ölpreis-Prognose (USD pro Barrel Brent)</v>
          </cell>
        </row>
        <row r="6">
          <cell r="C6" t="str">
            <v>Jahr</v>
          </cell>
          <cell r="D6" t="str">
            <v>1. Quartal</v>
          </cell>
          <cell r="E6" t="str">
            <v>2. Quartal</v>
          </cell>
          <cell r="F6" t="str">
            <v>3. Quartal</v>
          </cell>
          <cell r="G6" t="str">
            <v>4. Quartal</v>
          </cell>
        </row>
        <row r="7">
          <cell r="B7">
            <v>2003</v>
          </cell>
          <cell r="C7">
            <v>28.852499999999999</v>
          </cell>
          <cell r="D7">
            <v>31.426666666666666</v>
          </cell>
          <cell r="E7">
            <v>26.126666666666665</v>
          </cell>
          <cell r="F7">
            <v>28.443333333333332</v>
          </cell>
          <cell r="G7">
            <v>29.41333333333333</v>
          </cell>
        </row>
        <row r="8">
          <cell r="B8">
            <v>2004</v>
          </cell>
          <cell r="C8">
            <v>38.296666666666667</v>
          </cell>
          <cell r="D8">
            <v>31.95</v>
          </cell>
          <cell r="E8">
            <v>35.49</v>
          </cell>
          <cell r="F8">
            <v>41.593333333333334</v>
          </cell>
          <cell r="G8">
            <v>44.153333333333329</v>
          </cell>
        </row>
        <row r="9">
          <cell r="B9">
            <v>2005</v>
          </cell>
          <cell r="C9">
            <v>54.43416666666667</v>
          </cell>
          <cell r="D9">
            <v>47.64</v>
          </cell>
          <cell r="E9">
            <v>51.613333333333337</v>
          </cell>
          <cell r="F9">
            <v>61.55</v>
          </cell>
          <cell r="G9">
            <v>56.933333333333337</v>
          </cell>
        </row>
        <row r="10">
          <cell r="B10">
            <v>2006</v>
          </cell>
          <cell r="C10">
            <v>65.39</v>
          </cell>
          <cell r="D10">
            <v>61.913333333333334</v>
          </cell>
          <cell r="E10">
            <v>69.83</v>
          </cell>
          <cell r="F10">
            <v>70.093333333333334</v>
          </cell>
          <cell r="G10">
            <v>59.723333333333336</v>
          </cell>
        </row>
        <row r="11">
          <cell r="B11">
            <v>2007</v>
          </cell>
          <cell r="C11">
            <v>64.676609458428686</v>
          </cell>
          <cell r="D11">
            <v>58.066666666666663</v>
          </cell>
          <cell r="E11">
            <v>68.679923722349358</v>
          </cell>
          <cell r="F11">
            <v>66.979923722349355</v>
          </cell>
          <cell r="G11">
            <v>64.979923722349355</v>
          </cell>
        </row>
        <row r="12">
          <cell r="B12">
            <v>2008</v>
          </cell>
          <cell r="C12">
            <v>63.229923722349355</v>
          </cell>
          <cell r="D12">
            <v>61.979923722349355</v>
          </cell>
          <cell r="E12">
            <v>62.979923722349355</v>
          </cell>
          <cell r="F12">
            <v>64.479923722349355</v>
          </cell>
          <cell r="G12">
            <v>63.479923722349355</v>
          </cell>
        </row>
        <row r="16">
          <cell r="B16" t="str">
            <v>Oil price forecast (USD per barrel Brent)</v>
          </cell>
        </row>
        <row r="18">
          <cell r="C18" t="str">
            <v>Year</v>
          </cell>
          <cell r="D18" t="str">
            <v>Q 1</v>
          </cell>
          <cell r="E18" t="str">
            <v>Q 2</v>
          </cell>
          <cell r="F18" t="str">
            <v>Q 3</v>
          </cell>
          <cell r="G18" t="str">
            <v>Q 4</v>
          </cell>
        </row>
        <row r="19">
          <cell r="B19">
            <v>2003</v>
          </cell>
          <cell r="C19">
            <v>28.852499999999999</v>
          </cell>
          <cell r="D19">
            <v>31.426666666666666</v>
          </cell>
          <cell r="E19">
            <v>26.126666666666665</v>
          </cell>
          <cell r="F19">
            <v>28.443333333333332</v>
          </cell>
          <cell r="G19">
            <v>29.41333333333333</v>
          </cell>
        </row>
        <row r="20">
          <cell r="B20">
            <v>2004</v>
          </cell>
          <cell r="C20">
            <v>38.296666666666667</v>
          </cell>
          <cell r="D20">
            <v>31.95</v>
          </cell>
          <cell r="E20">
            <v>35.49</v>
          </cell>
          <cell r="F20">
            <v>41.593333333333334</v>
          </cell>
          <cell r="G20">
            <v>44.153333333333329</v>
          </cell>
        </row>
        <row r="21">
          <cell r="B21">
            <v>2005</v>
          </cell>
          <cell r="C21">
            <v>54.43416666666667</v>
          </cell>
          <cell r="D21">
            <v>47.64</v>
          </cell>
          <cell r="E21">
            <v>51.613333333333337</v>
          </cell>
          <cell r="F21">
            <v>61.55</v>
          </cell>
          <cell r="G21">
            <v>56.933333333333337</v>
          </cell>
        </row>
        <row r="22">
          <cell r="B22">
            <v>2006</v>
          </cell>
          <cell r="C22">
            <v>65.39</v>
          </cell>
          <cell r="D22">
            <v>61.913333333333334</v>
          </cell>
          <cell r="E22">
            <v>69.83</v>
          </cell>
          <cell r="F22">
            <v>70.093333333333334</v>
          </cell>
          <cell r="G22">
            <v>59.723333333333336</v>
          </cell>
        </row>
        <row r="23">
          <cell r="B23">
            <v>2007</v>
          </cell>
          <cell r="C23">
            <v>64.676609458428686</v>
          </cell>
          <cell r="D23">
            <v>58.066666666666663</v>
          </cell>
          <cell r="E23">
            <v>68.679923722349358</v>
          </cell>
          <cell r="F23">
            <v>66.979923722349355</v>
          </cell>
          <cell r="G23">
            <v>64.979923722349355</v>
          </cell>
        </row>
        <row r="24">
          <cell r="B24">
            <v>2008</v>
          </cell>
          <cell r="C24">
            <v>63.229923722349355</v>
          </cell>
          <cell r="D24">
            <v>61.979923722349355</v>
          </cell>
          <cell r="E24">
            <v>62.979923722349355</v>
          </cell>
          <cell r="F24">
            <v>64.479923722349355</v>
          </cell>
          <cell r="G24">
            <v>63.479923722349355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iSpec"/>
      <sheetName val="Tabelle2"/>
      <sheetName val="BIP-Vergleich"/>
      <sheetName val="Auflagen"/>
      <sheetName val="Werbung"/>
      <sheetName val="Preisentwicklung"/>
      <sheetName val="Bip-Regionen"/>
      <sheetName val="Konsum-Regionen"/>
      <sheetName val="Insolvenzquoten"/>
    </sheetNames>
    <sheetDataSet>
      <sheetData sheetId="0" refreshError="1"/>
      <sheetData sheetId="1">
        <row r="1">
          <cell r="AA1" t="str">
            <v>Titel</v>
          </cell>
        </row>
      </sheetData>
      <sheetData sheetId="2">
        <row r="1">
          <cell r="A1" t="str">
            <v>Titel</v>
          </cell>
          <cell r="B1" t="str">
            <v>Deutschland, Gesamt</v>
          </cell>
          <cell r="C1" t="str">
            <v>Deutschland, Gesamt</v>
          </cell>
          <cell r="D1" t="str">
            <v>Deutschland, Gesamt</v>
          </cell>
          <cell r="E1" t="str">
            <v>Deutschland, Gesamt</v>
          </cell>
          <cell r="F1" t="str">
            <v>Deutschland, Gesamt</v>
          </cell>
          <cell r="G1" t="str">
            <v>Deutschland, Gesamt</v>
          </cell>
          <cell r="H1" t="str">
            <v>Deutschland, Gesamt</v>
          </cell>
          <cell r="I1" t="str">
            <v>Deutschland, Gesamt</v>
          </cell>
          <cell r="J1" t="str">
            <v>Deutschland, Gesamt</v>
          </cell>
          <cell r="K1" t="str">
            <v>Deutschland, Gesamt</v>
          </cell>
          <cell r="L1" t="str">
            <v>Deutschland, Gesamt</v>
          </cell>
          <cell r="M1" t="str">
            <v>Deutschland, Gesamt</v>
          </cell>
          <cell r="N1" t="str">
            <v>Deutschland, Gesamt</v>
          </cell>
          <cell r="O1" t="str">
            <v>Deutschland, Gesamt</v>
          </cell>
          <cell r="P1" t="str">
            <v>Deutschland, Gesamt</v>
          </cell>
          <cell r="Q1" t="str">
            <v>Deutschland, Gesamt</v>
          </cell>
          <cell r="R1" t="str">
            <v>Deutschland, Gesamt</v>
          </cell>
          <cell r="S1" t="str">
            <v>Deutschland, Gesamt</v>
          </cell>
        </row>
        <row r="2">
          <cell r="A2" t="str">
            <v>Untertitel</v>
          </cell>
          <cell r="B2" t="str">
            <v>Gross domestic product;  At chained 2000 prices, bn Euro;</v>
          </cell>
          <cell r="C2" t="str">
            <v>Gross domestic product;  At chained 2000 prices, bn Euro;</v>
          </cell>
          <cell r="D2" t="str">
            <v>Nettoproduktion, arb. ber.; H. v. Holz-, Zellstoff, Papier; 2000=100;</v>
          </cell>
          <cell r="E2" t="str">
            <v>Nettoproduktion, arb. ber.; H. v. Holz-, Zellstoff, Papier; 2000=100;</v>
          </cell>
          <cell r="F2" t="str">
            <v>Nettoproduktion, arb. ber.; Papier-,Karton-,Pappeverarbeitung; 2000=100;</v>
          </cell>
          <cell r="G2" t="str">
            <v>Nettoproduktion, arb. ber.; Papier-,Karton-,Pappeverarbeitung; 2000=100;</v>
          </cell>
          <cell r="H2" t="str">
            <v>Nettoproduktion, arb. ber.; Verlagsgewerbe; 2000=100;</v>
          </cell>
          <cell r="I2" t="str">
            <v>Nettoproduktion, arb. ber.; Verlagsgewerbe; 2000=100;</v>
          </cell>
          <cell r="J2" t="str">
            <v>Nettoproduktion, arb. ber.; Druckgewerbe; 2000=100;</v>
          </cell>
          <cell r="K2" t="str">
            <v>Nettoproduktion, arb. ber.; Druckgewerbe; 2000=100;</v>
          </cell>
          <cell r="L2" t="str">
            <v>Export, Volumen; H. v. Holz-, Zellstoff, Papier; Mio. Euro;</v>
          </cell>
          <cell r="M2" t="str">
            <v>Export, Volumen; H. v. Holz-, Zellstoff, Papier; Mio. Euro;</v>
          </cell>
          <cell r="N2" t="str">
            <v>Export, Volumen; Papier-,Karton-,Pappeverarbeitung; Mio. Euro;</v>
          </cell>
          <cell r="O2" t="str">
            <v>Export, Volumen; Papier-,Karton-,Pappeverarbeitung; Mio. Euro;</v>
          </cell>
          <cell r="P2" t="str">
            <v>Export, Volumen; Verlagsgewerbe; Mio. Euro;</v>
          </cell>
          <cell r="Q2" t="str">
            <v>Export, Volumen; Verlagsgewerbe; Mio. Euro;</v>
          </cell>
          <cell r="R2" t="str">
            <v>Export, Volumen; Druckgewerbe; Mio. Euro;</v>
          </cell>
          <cell r="S2" t="str">
            <v>Export, Volumen; Druckgewerbe; Mio. Euro;</v>
          </cell>
        </row>
        <row r="3">
          <cell r="A3" t="str">
            <v>Transformation</v>
          </cell>
          <cell r="B3" t="str">
            <v>-</v>
          </cell>
          <cell r="C3" t="str">
            <v>Kumulation laufendes Jahr (Veränderungsrate)</v>
          </cell>
          <cell r="D3" t="str">
            <v>-</v>
          </cell>
          <cell r="E3" t="str">
            <v>Kumulation laufendes Jahr (Veränderungsrate)</v>
          </cell>
          <cell r="F3" t="str">
            <v>-</v>
          </cell>
          <cell r="G3" t="str">
            <v>Kumulation laufendes Jahr (Veränderungsrate)</v>
          </cell>
          <cell r="H3" t="str">
            <v>-</v>
          </cell>
          <cell r="I3" t="str">
            <v>Kumulation laufendes Jahr (Veränderungsrate)</v>
          </cell>
          <cell r="J3" t="str">
            <v>-</v>
          </cell>
          <cell r="K3" t="str">
            <v>Kumulation laufendes Jahr (Veränderungsrate)</v>
          </cell>
          <cell r="L3" t="str">
            <v>-</v>
          </cell>
          <cell r="M3" t="str">
            <v>Kumulation laufendes Jahr (Veränderungsrate)</v>
          </cell>
          <cell r="N3" t="str">
            <v>-</v>
          </cell>
          <cell r="O3" t="str">
            <v>Kumulation laufendes Jahr (Veränderungsrate)</v>
          </cell>
          <cell r="P3" t="str">
            <v>-</v>
          </cell>
          <cell r="Q3" t="str">
            <v>Kumulation laufendes Jahr (Veränderungsrate)</v>
          </cell>
          <cell r="R3" t="str">
            <v>-</v>
          </cell>
          <cell r="S3" t="str">
            <v>Kumulation laufendes Jahr (Veränderungsrate)</v>
          </cell>
        </row>
        <row r="4">
          <cell r="A4" t="str">
            <v>1978</v>
          </cell>
          <cell r="B4">
            <v>1145.2550000000001</v>
          </cell>
          <cell r="C4">
            <v>3.0150000000000001</v>
          </cell>
          <cell r="D4">
            <v>46.1</v>
          </cell>
          <cell r="F4">
            <v>75.900000000000006</v>
          </cell>
          <cell r="J4">
            <v>68.7</v>
          </cell>
        </row>
        <row r="5">
          <cell r="A5" t="str">
            <v>1979</v>
          </cell>
          <cell r="B5">
            <v>1192.8979999999999</v>
          </cell>
          <cell r="C5">
            <v>4.16</v>
          </cell>
          <cell r="D5">
            <v>49.3</v>
          </cell>
          <cell r="E5">
            <v>6.9</v>
          </cell>
          <cell r="F5">
            <v>80.5</v>
          </cell>
          <cell r="G5">
            <v>6</v>
          </cell>
          <cell r="J5">
            <v>73.5</v>
          </cell>
          <cell r="K5">
            <v>6.9</v>
          </cell>
        </row>
        <row r="6">
          <cell r="A6" t="str">
            <v>1980</v>
          </cell>
          <cell r="B6">
            <v>1209.502</v>
          </cell>
          <cell r="C6">
            <v>1.3919999999999999</v>
          </cell>
          <cell r="D6">
            <v>49.7</v>
          </cell>
          <cell r="E6">
            <v>0.9</v>
          </cell>
          <cell r="F6">
            <v>84.1</v>
          </cell>
          <cell r="G6">
            <v>4.5</v>
          </cell>
          <cell r="J6">
            <v>74.3</v>
          </cell>
          <cell r="K6">
            <v>1.2</v>
          </cell>
        </row>
        <row r="7">
          <cell r="A7" t="str">
            <v>1981</v>
          </cell>
          <cell r="B7">
            <v>1215.998</v>
          </cell>
          <cell r="C7">
            <v>0.53700000000000003</v>
          </cell>
          <cell r="D7">
            <v>51.1</v>
          </cell>
          <cell r="E7">
            <v>2.8</v>
          </cell>
          <cell r="F7">
            <v>83</v>
          </cell>
          <cell r="G7">
            <v>-1.3</v>
          </cell>
          <cell r="J7">
            <v>72.5</v>
          </cell>
          <cell r="K7">
            <v>-2.4</v>
          </cell>
        </row>
        <row r="8">
          <cell r="A8" t="str">
            <v>1982</v>
          </cell>
          <cell r="B8">
            <v>1211.152</v>
          </cell>
          <cell r="C8">
            <v>-0.39900000000000002</v>
          </cell>
          <cell r="D8">
            <v>50.8</v>
          </cell>
          <cell r="E8">
            <v>-0.7</v>
          </cell>
          <cell r="F8">
            <v>83.3</v>
          </cell>
          <cell r="G8">
            <v>0.5</v>
          </cell>
          <cell r="J8">
            <v>70.400000000000006</v>
          </cell>
          <cell r="K8">
            <v>-3</v>
          </cell>
        </row>
        <row r="9">
          <cell r="A9" t="str">
            <v>1983</v>
          </cell>
          <cell r="B9">
            <v>1230.1780000000001</v>
          </cell>
          <cell r="C9">
            <v>1.571</v>
          </cell>
          <cell r="D9">
            <v>53.7</v>
          </cell>
          <cell r="E9">
            <v>5.6</v>
          </cell>
          <cell r="F9">
            <v>84.5</v>
          </cell>
          <cell r="G9">
            <v>1.4</v>
          </cell>
          <cell r="J9">
            <v>70</v>
          </cell>
          <cell r="K9">
            <v>-0.5</v>
          </cell>
        </row>
        <row r="10">
          <cell r="A10" t="str">
            <v>1984</v>
          </cell>
          <cell r="B10">
            <v>1264.931</v>
          </cell>
          <cell r="C10">
            <v>2.8250000000000002</v>
          </cell>
          <cell r="D10">
            <v>58.7</v>
          </cell>
          <cell r="E10">
            <v>9.4</v>
          </cell>
          <cell r="F10">
            <v>87.3</v>
          </cell>
          <cell r="G10">
            <v>3.3</v>
          </cell>
          <cell r="J10">
            <v>73.3</v>
          </cell>
          <cell r="K10">
            <v>4.7</v>
          </cell>
        </row>
        <row r="11">
          <cell r="A11" t="str">
            <v>1985</v>
          </cell>
          <cell r="B11">
            <v>1294.3219999999999</v>
          </cell>
          <cell r="C11">
            <v>2.323</v>
          </cell>
          <cell r="D11">
            <v>59.3</v>
          </cell>
          <cell r="E11">
            <v>1</v>
          </cell>
          <cell r="F11">
            <v>91.1</v>
          </cell>
          <cell r="G11">
            <v>4.3</v>
          </cell>
          <cell r="J11">
            <v>74.099999999999994</v>
          </cell>
          <cell r="K11">
            <v>1.1000000000000001</v>
          </cell>
        </row>
        <row r="12">
          <cell r="A12" t="str">
            <v>1986</v>
          </cell>
          <cell r="B12">
            <v>1323.9190000000001</v>
          </cell>
          <cell r="C12">
            <v>2.2869999999999999</v>
          </cell>
          <cell r="D12">
            <v>60.8</v>
          </cell>
          <cell r="E12">
            <v>2.5</v>
          </cell>
          <cell r="F12">
            <v>93.6</v>
          </cell>
          <cell r="G12">
            <v>2.8</v>
          </cell>
          <cell r="J12">
            <v>75.599999999999994</v>
          </cell>
          <cell r="K12">
            <v>2</v>
          </cell>
        </row>
        <row r="13">
          <cell r="A13" t="str">
            <v>1987</v>
          </cell>
          <cell r="B13">
            <v>1342.5329999999999</v>
          </cell>
          <cell r="C13">
            <v>1.4059999999999999</v>
          </cell>
          <cell r="D13">
            <v>64.5</v>
          </cell>
          <cell r="E13">
            <v>6.2</v>
          </cell>
          <cell r="F13">
            <v>97</v>
          </cell>
          <cell r="G13">
            <v>3.6</v>
          </cell>
          <cell r="J13">
            <v>78.099999999999994</v>
          </cell>
          <cell r="K13">
            <v>3.3</v>
          </cell>
        </row>
        <row r="14">
          <cell r="A14" t="str">
            <v>1988</v>
          </cell>
          <cell r="B14">
            <v>1392.2909999999999</v>
          </cell>
          <cell r="C14">
            <v>3.706</v>
          </cell>
          <cell r="D14">
            <v>69</v>
          </cell>
          <cell r="E14">
            <v>6.9</v>
          </cell>
          <cell r="F14">
            <v>102.1</v>
          </cell>
          <cell r="G14">
            <v>5.2</v>
          </cell>
          <cell r="J14">
            <v>80.400000000000006</v>
          </cell>
          <cell r="K14">
            <v>2.9</v>
          </cell>
          <cell r="L14">
            <v>4189.54</v>
          </cell>
          <cell r="N14">
            <v>2343.35</v>
          </cell>
        </row>
        <row r="15">
          <cell r="A15" t="str">
            <v>1989</v>
          </cell>
          <cell r="B15">
            <v>1446.6379999999999</v>
          </cell>
          <cell r="C15">
            <v>3.903</v>
          </cell>
          <cell r="D15">
            <v>72.7</v>
          </cell>
          <cell r="E15">
            <v>5.4</v>
          </cell>
          <cell r="F15">
            <v>107</v>
          </cell>
          <cell r="G15">
            <v>4.8</v>
          </cell>
          <cell r="J15">
            <v>84.5</v>
          </cell>
          <cell r="K15">
            <v>5.0999999999999996</v>
          </cell>
          <cell r="L15">
            <v>4419.6000000000004</v>
          </cell>
          <cell r="M15">
            <v>5.49</v>
          </cell>
          <cell r="N15">
            <v>2719.15</v>
          </cell>
          <cell r="O15">
            <v>16.04</v>
          </cell>
        </row>
        <row r="16">
          <cell r="A16" t="str">
            <v>1990</v>
          </cell>
          <cell r="B16">
            <v>1522.538</v>
          </cell>
          <cell r="C16">
            <v>5.2469999999999999</v>
          </cell>
          <cell r="D16">
            <v>75.099999999999994</v>
          </cell>
          <cell r="E16">
            <v>3.2</v>
          </cell>
          <cell r="F16">
            <v>118.6</v>
          </cell>
          <cell r="G16">
            <v>10.8</v>
          </cell>
          <cell r="J16">
            <v>90.7</v>
          </cell>
          <cell r="K16">
            <v>7.4</v>
          </cell>
          <cell r="L16">
            <v>4329.3999999999996</v>
          </cell>
          <cell r="M16">
            <v>-2.04</v>
          </cell>
          <cell r="N16">
            <v>2880.54</v>
          </cell>
          <cell r="O16">
            <v>5.94</v>
          </cell>
        </row>
        <row r="17">
          <cell r="A17" t="str">
            <v>1991</v>
          </cell>
          <cell r="B17">
            <v>1760.498</v>
          </cell>
          <cell r="C17">
            <v>15.629</v>
          </cell>
          <cell r="D17">
            <v>77.2</v>
          </cell>
          <cell r="E17">
            <v>2.9</v>
          </cell>
          <cell r="F17">
            <v>122.7</v>
          </cell>
          <cell r="G17">
            <v>3.5</v>
          </cell>
          <cell r="H17">
            <v>64.3</v>
          </cell>
          <cell r="J17">
            <v>96.8</v>
          </cell>
          <cell r="K17">
            <v>6.7</v>
          </cell>
          <cell r="L17">
            <v>4347.72</v>
          </cell>
          <cell r="M17">
            <v>0.42</v>
          </cell>
          <cell r="N17">
            <v>3010.77</v>
          </cell>
          <cell r="O17">
            <v>4.5199999999999996</v>
          </cell>
          <cell r="P17">
            <v>2026.82</v>
          </cell>
          <cell r="R17">
            <v>1149.1199999999999</v>
          </cell>
        </row>
        <row r="18">
          <cell r="A18" t="str">
            <v>1992</v>
          </cell>
          <cell r="B18">
            <v>1799.6859999999999</v>
          </cell>
          <cell r="C18">
            <v>2.226</v>
          </cell>
          <cell r="D18">
            <v>75.2</v>
          </cell>
          <cell r="E18">
            <v>-2.6</v>
          </cell>
          <cell r="F18">
            <v>120.3</v>
          </cell>
          <cell r="G18">
            <v>-1.9</v>
          </cell>
          <cell r="H18">
            <v>68.2</v>
          </cell>
          <cell r="I18">
            <v>6</v>
          </cell>
          <cell r="J18">
            <v>95.6</v>
          </cell>
          <cell r="K18">
            <v>-1.3</v>
          </cell>
          <cell r="L18">
            <v>4655.13</v>
          </cell>
          <cell r="M18">
            <v>7.07</v>
          </cell>
          <cell r="N18">
            <v>2976.72</v>
          </cell>
          <cell r="O18">
            <v>-1.1299999999999999</v>
          </cell>
          <cell r="P18">
            <v>2103.59</v>
          </cell>
          <cell r="Q18">
            <v>3.79</v>
          </cell>
          <cell r="R18">
            <v>1242.75</v>
          </cell>
          <cell r="S18">
            <v>8.15</v>
          </cell>
        </row>
        <row r="19">
          <cell r="A19" t="str">
            <v>1993</v>
          </cell>
          <cell r="B19">
            <v>1785.3520000000001</v>
          </cell>
          <cell r="C19">
            <v>-0.79600000000000004</v>
          </cell>
          <cell r="D19">
            <v>71.900000000000006</v>
          </cell>
          <cell r="E19">
            <v>-4.4000000000000004</v>
          </cell>
          <cell r="F19">
            <v>115.6</v>
          </cell>
          <cell r="G19">
            <v>-3.9</v>
          </cell>
          <cell r="H19">
            <v>72.2</v>
          </cell>
          <cell r="I19">
            <v>5.8</v>
          </cell>
          <cell r="J19">
            <v>91.7</v>
          </cell>
          <cell r="K19">
            <v>-4</v>
          </cell>
          <cell r="L19">
            <v>4597.43</v>
          </cell>
          <cell r="M19">
            <v>-1.24</v>
          </cell>
          <cell r="N19">
            <v>2897.89</v>
          </cell>
          <cell r="O19">
            <v>-2.65</v>
          </cell>
          <cell r="P19">
            <v>2106.71</v>
          </cell>
          <cell r="Q19">
            <v>0.15</v>
          </cell>
          <cell r="R19">
            <v>1017.8</v>
          </cell>
          <cell r="S19">
            <v>-18.100000000000001</v>
          </cell>
        </row>
        <row r="20">
          <cell r="A20" t="str">
            <v>1994</v>
          </cell>
          <cell r="B20">
            <v>1832.7380000000001</v>
          </cell>
          <cell r="C20">
            <v>2.6539999999999999</v>
          </cell>
          <cell r="D20">
            <v>78.900000000000006</v>
          </cell>
          <cell r="E20">
            <v>9.8000000000000007</v>
          </cell>
          <cell r="F20">
            <v>117.6</v>
          </cell>
          <cell r="G20">
            <v>1.7</v>
          </cell>
          <cell r="H20">
            <v>75.900000000000006</v>
          </cell>
          <cell r="I20">
            <v>5.0999999999999996</v>
          </cell>
          <cell r="J20">
            <v>90</v>
          </cell>
          <cell r="K20">
            <v>-1.8</v>
          </cell>
          <cell r="L20">
            <v>5618.83</v>
          </cell>
          <cell r="M20">
            <v>22.22</v>
          </cell>
          <cell r="N20">
            <v>3143.61</v>
          </cell>
          <cell r="O20">
            <v>8.48</v>
          </cell>
          <cell r="P20">
            <v>2191.34</v>
          </cell>
          <cell r="Q20">
            <v>4.0199999999999996</v>
          </cell>
          <cell r="R20">
            <v>1195.1199999999999</v>
          </cell>
          <cell r="S20">
            <v>17.420000000000002</v>
          </cell>
        </row>
        <row r="21">
          <cell r="A21" t="str">
            <v>1995</v>
          </cell>
          <cell r="B21">
            <v>1867.3879999999999</v>
          </cell>
          <cell r="C21">
            <v>1.891</v>
          </cell>
          <cell r="D21">
            <v>85.7</v>
          </cell>
          <cell r="E21">
            <v>8.6</v>
          </cell>
          <cell r="F21">
            <v>105.4</v>
          </cell>
          <cell r="G21">
            <v>-10.3</v>
          </cell>
          <cell r="H21">
            <v>78.099999999999994</v>
          </cell>
          <cell r="I21">
            <v>3</v>
          </cell>
          <cell r="J21">
            <v>90.5</v>
          </cell>
          <cell r="K21">
            <v>0.5</v>
          </cell>
          <cell r="L21">
            <v>6531.43</v>
          </cell>
          <cell r="M21">
            <v>16.239999999999998</v>
          </cell>
          <cell r="N21">
            <v>3346.83</v>
          </cell>
          <cell r="O21">
            <v>6.46</v>
          </cell>
          <cell r="P21">
            <v>2110.62</v>
          </cell>
          <cell r="Q21">
            <v>-3.68</v>
          </cell>
          <cell r="R21">
            <v>1210.3800000000001</v>
          </cell>
          <cell r="S21">
            <v>1.28</v>
          </cell>
        </row>
        <row r="22">
          <cell r="A22" t="str">
            <v>1996</v>
          </cell>
          <cell r="B22">
            <v>1885.8979999999999</v>
          </cell>
          <cell r="C22">
            <v>0.99099999999999999</v>
          </cell>
          <cell r="D22">
            <v>85.1</v>
          </cell>
          <cell r="E22">
            <v>-0.7</v>
          </cell>
          <cell r="F22">
            <v>104.7</v>
          </cell>
          <cell r="G22">
            <v>-0.7</v>
          </cell>
          <cell r="H22">
            <v>83</v>
          </cell>
          <cell r="I22">
            <v>6.2</v>
          </cell>
          <cell r="J22">
            <v>89.2</v>
          </cell>
          <cell r="K22">
            <v>-1.4</v>
          </cell>
          <cell r="L22">
            <v>6509.85</v>
          </cell>
          <cell r="M22">
            <v>-0.33</v>
          </cell>
          <cell r="N22">
            <v>3408.77</v>
          </cell>
          <cell r="O22">
            <v>1.85</v>
          </cell>
          <cell r="P22">
            <v>2372.6799999999998</v>
          </cell>
          <cell r="Q22">
            <v>12.42</v>
          </cell>
          <cell r="R22">
            <v>1178.76</v>
          </cell>
          <cell r="S22">
            <v>-2.61</v>
          </cell>
        </row>
        <row r="23">
          <cell r="A23" t="str">
            <v>1997</v>
          </cell>
          <cell r="B23">
            <v>1919.8779999999999</v>
          </cell>
          <cell r="C23">
            <v>1.802</v>
          </cell>
          <cell r="D23">
            <v>95.9</v>
          </cell>
          <cell r="E23">
            <v>12.6</v>
          </cell>
          <cell r="F23">
            <v>99.6</v>
          </cell>
          <cell r="G23">
            <v>-4.9000000000000004</v>
          </cell>
          <cell r="H23">
            <v>87.7</v>
          </cell>
          <cell r="I23">
            <v>5.7</v>
          </cell>
          <cell r="J23">
            <v>88.4</v>
          </cell>
          <cell r="K23">
            <v>-0.9</v>
          </cell>
          <cell r="L23">
            <v>7661.71</v>
          </cell>
          <cell r="M23">
            <v>17.690000000000001</v>
          </cell>
          <cell r="N23">
            <v>3295.97</v>
          </cell>
          <cell r="O23">
            <v>-3.31</v>
          </cell>
          <cell r="P23">
            <v>2366.7399999999998</v>
          </cell>
          <cell r="Q23">
            <v>-0.25</v>
          </cell>
          <cell r="R23">
            <v>1241.72</v>
          </cell>
          <cell r="S23">
            <v>5.34</v>
          </cell>
        </row>
        <row r="24">
          <cell r="A24" t="str">
            <v>1998</v>
          </cell>
          <cell r="B24">
            <v>1958.9110000000001</v>
          </cell>
          <cell r="C24">
            <v>2.0329999999999999</v>
          </cell>
          <cell r="D24">
            <v>97.8</v>
          </cell>
          <cell r="E24">
            <v>2</v>
          </cell>
          <cell r="F24">
            <v>97.7</v>
          </cell>
          <cell r="G24">
            <v>-1.9</v>
          </cell>
          <cell r="H24">
            <v>92.2</v>
          </cell>
          <cell r="I24">
            <v>5.2</v>
          </cell>
          <cell r="J24">
            <v>92.3</v>
          </cell>
          <cell r="K24">
            <v>4.4000000000000004</v>
          </cell>
          <cell r="L24">
            <v>7759.03</v>
          </cell>
          <cell r="M24">
            <v>1.27</v>
          </cell>
          <cell r="N24">
            <v>3871.68</v>
          </cell>
          <cell r="O24">
            <v>17.47</v>
          </cell>
          <cell r="P24">
            <v>2584.69</v>
          </cell>
          <cell r="Q24">
            <v>9.2100000000000009</v>
          </cell>
          <cell r="R24">
            <v>1409.59</v>
          </cell>
          <cell r="S24">
            <v>13.52</v>
          </cell>
        </row>
        <row r="25">
          <cell r="A25" t="str">
            <v>1999</v>
          </cell>
          <cell r="B25">
            <v>1998.4590000000001</v>
          </cell>
          <cell r="C25">
            <v>2.0190000000000001</v>
          </cell>
          <cell r="D25">
            <v>99.1</v>
          </cell>
          <cell r="E25">
            <v>1.3</v>
          </cell>
          <cell r="F25">
            <v>97.4</v>
          </cell>
          <cell r="G25">
            <v>-0.3</v>
          </cell>
          <cell r="H25">
            <v>95.1</v>
          </cell>
          <cell r="I25">
            <v>3.1</v>
          </cell>
          <cell r="J25">
            <v>97.9</v>
          </cell>
          <cell r="K25">
            <v>6.1</v>
          </cell>
          <cell r="L25">
            <v>8262.02</v>
          </cell>
          <cell r="M25">
            <v>6.48</v>
          </cell>
          <cell r="N25">
            <v>3967.9</v>
          </cell>
          <cell r="O25">
            <v>2.4900000000000002</v>
          </cell>
          <cell r="P25">
            <v>2763.47</v>
          </cell>
          <cell r="Q25">
            <v>6.92</v>
          </cell>
          <cell r="R25">
            <v>1505.24</v>
          </cell>
          <cell r="S25">
            <v>6.79</v>
          </cell>
        </row>
        <row r="26">
          <cell r="A26" t="str">
            <v>2000</v>
          </cell>
          <cell r="B26">
            <v>2062.6030000000001</v>
          </cell>
          <cell r="C26">
            <v>3.21</v>
          </cell>
          <cell r="D26">
            <v>100</v>
          </cell>
          <cell r="E26">
            <v>0.9</v>
          </cell>
          <cell r="F26">
            <v>100</v>
          </cell>
          <cell r="G26">
            <v>2.6</v>
          </cell>
          <cell r="H26">
            <v>100</v>
          </cell>
          <cell r="I26">
            <v>5.2</v>
          </cell>
          <cell r="J26">
            <v>100</v>
          </cell>
          <cell r="K26">
            <v>2.1</v>
          </cell>
          <cell r="L26">
            <v>9645.75</v>
          </cell>
          <cell r="M26">
            <v>16.75</v>
          </cell>
          <cell r="N26">
            <v>4690.67</v>
          </cell>
          <cell r="O26">
            <v>18.22</v>
          </cell>
          <cell r="P26">
            <v>2973.67</v>
          </cell>
          <cell r="Q26">
            <v>7.61</v>
          </cell>
          <cell r="R26">
            <v>1840.77</v>
          </cell>
          <cell r="S26">
            <v>22.29</v>
          </cell>
        </row>
        <row r="27">
          <cell r="A27" t="str">
            <v>2001</v>
          </cell>
          <cell r="B27">
            <v>2088.0749999999998</v>
          </cell>
          <cell r="C27">
            <v>1.2350000000000001</v>
          </cell>
          <cell r="D27">
            <v>94.8</v>
          </cell>
          <cell r="E27">
            <v>-5.2</v>
          </cell>
          <cell r="F27">
            <v>100</v>
          </cell>
          <cell r="G27">
            <v>0</v>
          </cell>
          <cell r="H27">
            <v>96.2</v>
          </cell>
          <cell r="I27">
            <v>-3.8</v>
          </cell>
          <cell r="J27">
            <v>95.9</v>
          </cell>
          <cell r="K27">
            <v>-4.2</v>
          </cell>
          <cell r="L27">
            <v>9290.44</v>
          </cell>
          <cell r="M27">
            <v>-3.68</v>
          </cell>
          <cell r="N27">
            <v>4513.79</v>
          </cell>
          <cell r="O27">
            <v>-3.77</v>
          </cell>
          <cell r="P27">
            <v>2855.61</v>
          </cell>
          <cell r="Q27">
            <v>-3.97</v>
          </cell>
          <cell r="R27">
            <v>1649.12</v>
          </cell>
          <cell r="S27">
            <v>-10.41</v>
          </cell>
        </row>
        <row r="28">
          <cell r="A28" t="str">
            <v>2002</v>
          </cell>
          <cell r="B28">
            <v>2088.0230000000001</v>
          </cell>
          <cell r="C28">
            <v>-2E-3</v>
          </cell>
          <cell r="D28">
            <v>97.3</v>
          </cell>
          <cell r="E28">
            <v>2.7</v>
          </cell>
          <cell r="F28">
            <v>100.1</v>
          </cell>
          <cell r="G28">
            <v>0.2</v>
          </cell>
          <cell r="H28">
            <v>94.3</v>
          </cell>
          <cell r="I28">
            <v>-2</v>
          </cell>
          <cell r="J28">
            <v>91.9</v>
          </cell>
          <cell r="K28">
            <v>-4.0999999999999996</v>
          </cell>
          <cell r="L28">
            <v>10001.43</v>
          </cell>
          <cell r="M28">
            <v>7.65</v>
          </cell>
          <cell r="N28">
            <v>4563.28</v>
          </cell>
          <cell r="O28">
            <v>1.1000000000000001</v>
          </cell>
          <cell r="P28">
            <v>3080.77</v>
          </cell>
          <cell r="Q28">
            <v>7.89</v>
          </cell>
          <cell r="R28">
            <v>1872.51</v>
          </cell>
          <cell r="S28">
            <v>13.55</v>
          </cell>
        </row>
        <row r="29">
          <cell r="A29" t="str">
            <v>2003</v>
          </cell>
          <cell r="B29">
            <v>2083.538</v>
          </cell>
          <cell r="C29">
            <v>-0.215</v>
          </cell>
          <cell r="D29">
            <v>101.1</v>
          </cell>
          <cell r="E29">
            <v>3.9</v>
          </cell>
          <cell r="F29">
            <v>102.3</v>
          </cell>
          <cell r="G29">
            <v>2.1</v>
          </cell>
          <cell r="H29">
            <v>91.8</v>
          </cell>
          <cell r="I29">
            <v>-2.6</v>
          </cell>
          <cell r="J29">
            <v>88</v>
          </cell>
          <cell r="K29">
            <v>-4.3</v>
          </cell>
          <cell r="L29">
            <v>10129.27</v>
          </cell>
          <cell r="M29">
            <v>1.28</v>
          </cell>
          <cell r="N29">
            <v>4586.32</v>
          </cell>
          <cell r="O29">
            <v>0.5</v>
          </cell>
          <cell r="P29">
            <v>2874.33</v>
          </cell>
          <cell r="Q29">
            <v>-6.7</v>
          </cell>
          <cell r="R29">
            <v>1925.69</v>
          </cell>
          <cell r="S29">
            <v>2.84</v>
          </cell>
        </row>
        <row r="30">
          <cell r="A30" t="str">
            <v>2004</v>
          </cell>
          <cell r="B30">
            <v>2108.6999999999998</v>
          </cell>
          <cell r="C30">
            <v>1.208</v>
          </cell>
          <cell r="D30">
            <v>106.7</v>
          </cell>
          <cell r="E30">
            <v>5.6</v>
          </cell>
          <cell r="F30">
            <v>101.5</v>
          </cell>
          <cell r="G30">
            <v>-0.7</v>
          </cell>
          <cell r="H30">
            <v>94.3</v>
          </cell>
          <cell r="I30">
            <v>2.7</v>
          </cell>
          <cell r="J30">
            <v>89.6</v>
          </cell>
          <cell r="K30">
            <v>1.8</v>
          </cell>
          <cell r="L30">
            <v>10969.28</v>
          </cell>
          <cell r="M30">
            <v>8.2899999999999991</v>
          </cell>
          <cell r="N30">
            <v>4709.9399999999996</v>
          </cell>
          <cell r="O30">
            <v>2.7</v>
          </cell>
          <cell r="P30">
            <v>2951.23</v>
          </cell>
          <cell r="Q30">
            <v>2.68</v>
          </cell>
          <cell r="R30">
            <v>1987.12</v>
          </cell>
          <cell r="S30">
            <v>3.19</v>
          </cell>
        </row>
        <row r="31">
          <cell r="A31" t="str">
            <v>2005</v>
          </cell>
          <cell r="B31">
            <v>2124.942</v>
          </cell>
          <cell r="C31">
            <v>0.77</v>
          </cell>
          <cell r="D31">
            <v>113.1</v>
          </cell>
          <cell r="E31">
            <v>6</v>
          </cell>
          <cell r="F31">
            <v>102.2</v>
          </cell>
          <cell r="G31">
            <v>0.7</v>
          </cell>
          <cell r="H31">
            <v>92.1</v>
          </cell>
          <cell r="I31">
            <v>-2.4</v>
          </cell>
          <cell r="J31">
            <v>93.7</v>
          </cell>
          <cell r="K31">
            <v>4.5999999999999996</v>
          </cell>
          <cell r="L31">
            <v>11834.19</v>
          </cell>
          <cell r="M31">
            <v>7.88</v>
          </cell>
          <cell r="N31">
            <v>4935.63</v>
          </cell>
          <cell r="O31">
            <v>4.79</v>
          </cell>
          <cell r="P31">
            <v>3401.68</v>
          </cell>
          <cell r="Q31">
            <v>15.26</v>
          </cell>
          <cell r="R31">
            <v>2116.75</v>
          </cell>
          <cell r="S31">
            <v>6.52</v>
          </cell>
        </row>
        <row r="32">
          <cell r="A32" t="str">
            <v>2006</v>
          </cell>
          <cell r="B32">
            <v>2187.9520000000002</v>
          </cell>
          <cell r="C32">
            <v>2.9649999999999999</v>
          </cell>
          <cell r="D32">
            <v>116.4</v>
          </cell>
          <cell r="E32">
            <v>2.9</v>
          </cell>
          <cell r="F32">
            <v>106.8</v>
          </cell>
          <cell r="G32">
            <v>4.5</v>
          </cell>
          <cell r="H32">
            <v>90.5</v>
          </cell>
          <cell r="I32">
            <v>-1.7</v>
          </cell>
          <cell r="J32">
            <v>96.6</v>
          </cell>
          <cell r="K32">
            <v>3.1</v>
          </cell>
          <cell r="L32">
            <v>12765.32</v>
          </cell>
          <cell r="M32">
            <v>7.87</v>
          </cell>
          <cell r="N32">
            <v>5226.25</v>
          </cell>
          <cell r="O32">
            <v>5.89</v>
          </cell>
          <cell r="P32">
            <v>3124.54</v>
          </cell>
          <cell r="Q32">
            <v>-8.15</v>
          </cell>
          <cell r="R32">
            <v>2256.84</v>
          </cell>
          <cell r="S32">
            <v>6.62</v>
          </cell>
        </row>
        <row r="33">
          <cell r="A33" t="str">
            <v>2007</v>
          </cell>
          <cell r="B33">
            <v>2241.7829999999999</v>
          </cell>
          <cell r="C33">
            <v>2.46</v>
          </cell>
          <cell r="D33">
            <v>129.6</v>
          </cell>
          <cell r="E33">
            <v>11.3</v>
          </cell>
          <cell r="F33">
            <v>113.7</v>
          </cell>
          <cell r="G33">
            <v>6.5</v>
          </cell>
          <cell r="H33">
            <v>86.6</v>
          </cell>
          <cell r="I33">
            <v>-4.2</v>
          </cell>
          <cell r="J33">
            <v>99.1</v>
          </cell>
          <cell r="K33">
            <v>2.6</v>
          </cell>
          <cell r="L33">
            <v>13257.07</v>
          </cell>
          <cell r="M33">
            <v>3.85</v>
          </cell>
          <cell r="N33">
            <v>5565.22</v>
          </cell>
          <cell r="O33">
            <v>6.49</v>
          </cell>
          <cell r="P33">
            <v>3180.65</v>
          </cell>
          <cell r="Q33">
            <v>1.8</v>
          </cell>
          <cell r="R33">
            <v>2498.75</v>
          </cell>
          <cell r="S33">
            <v>10.72</v>
          </cell>
        </row>
        <row r="34">
          <cell r="A34" t="str">
            <v>2008</v>
          </cell>
          <cell r="B34">
            <v>2270.8130000000001</v>
          </cell>
          <cell r="C34">
            <v>1.2949999999999999</v>
          </cell>
          <cell r="D34">
            <v>126.4</v>
          </cell>
          <cell r="E34">
            <v>-2.5</v>
          </cell>
          <cell r="F34">
            <v>115.9</v>
          </cell>
          <cell r="G34">
            <v>2</v>
          </cell>
          <cell r="H34">
            <v>83.5</v>
          </cell>
          <cell r="I34">
            <v>-3.6</v>
          </cell>
          <cell r="J34">
            <v>99.8</v>
          </cell>
          <cell r="K34">
            <v>0.8</v>
          </cell>
          <cell r="L34">
            <v>12422.83</v>
          </cell>
          <cell r="M34">
            <v>-6.29</v>
          </cell>
          <cell r="N34">
            <v>5339.62</v>
          </cell>
          <cell r="O34">
            <v>-4.05</v>
          </cell>
          <cell r="P34">
            <v>2966.41</v>
          </cell>
          <cell r="Q34">
            <v>-6.74</v>
          </cell>
          <cell r="R34">
            <v>2568.48</v>
          </cell>
          <cell r="S34">
            <v>2.79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iSpec"/>
      <sheetName val="Rating"/>
      <sheetName val="Wachstum"/>
      <sheetName val="Inlandspreise"/>
      <sheetName val="AU-Quote"/>
      <sheetName val="AU_Delta"/>
      <sheetName val="Rendite"/>
      <sheetName val="RenditeV"/>
      <sheetName val="Untern"/>
      <sheetName val="Kl_Untern"/>
      <sheetName val="CF"/>
      <sheetName val="Var"/>
      <sheetName val="Sais"/>
      <sheetName val="Konj"/>
      <sheetName val="Kal"/>
      <sheetName val="Übersicht"/>
      <sheetName val="Übersich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DataSpecs</v>
          </cell>
          <cell r="B4" t="str">
            <v>Type</v>
          </cell>
          <cell r="C4" t="str">
            <v>Database</v>
          </cell>
          <cell r="D4" t="str">
            <v>Table</v>
          </cell>
          <cell r="E4" t="str">
            <v>Series</v>
          </cell>
          <cell r="F4" t="str">
            <v>Trans</v>
          </cell>
          <cell r="G4" t="str">
            <v>SeriesTitle</v>
          </cell>
          <cell r="H4" t="str">
            <v>SeriesSubtitle</v>
          </cell>
          <cell r="I4" t="str">
            <v>Aggregation</v>
          </cell>
          <cell r="J4" t="str">
            <v>Disaggregation</v>
          </cell>
          <cell r="K4" t="str">
            <v>UpdateControl</v>
          </cell>
          <cell r="L4" t="str">
            <v>ExportControl</v>
          </cell>
          <cell r="M4" t="str">
            <v>Precision</v>
          </cell>
          <cell r="N4" t="str">
            <v>TimeSpecs</v>
          </cell>
          <cell r="O4" t="str">
            <v>Info</v>
          </cell>
          <cell r="P4" t="str">
            <v>Info</v>
          </cell>
          <cell r="Q4" t="str">
            <v>TimeFrame</v>
          </cell>
          <cell r="R4" t="str">
            <v>TimeFrame</v>
          </cell>
          <cell r="S4" t="str">
            <v>TimeFrame</v>
          </cell>
          <cell r="T4" t="str">
            <v>TimeFrame</v>
          </cell>
          <cell r="U4" t="str">
            <v>TimeFrame</v>
          </cell>
          <cell r="V4" t="str">
            <v>TimeFrame</v>
          </cell>
          <cell r="W4" t="str">
            <v>TimeFrame</v>
          </cell>
          <cell r="X4" t="str">
            <v>TimeFrame</v>
          </cell>
          <cell r="Y4" t="str">
            <v>TimeFrame</v>
          </cell>
          <cell r="Z4" t="str">
            <v>TimeFrame</v>
          </cell>
          <cell r="AA4" t="str">
            <v>TimeFrame</v>
          </cell>
          <cell r="AB4" t="str">
            <v>TimeFrame</v>
          </cell>
          <cell r="AC4" t="str">
            <v>TimeFrame</v>
          </cell>
          <cell r="AD4" t="str">
            <v>End</v>
          </cell>
        </row>
        <row r="5">
          <cell r="O5" t="str">
            <v>Title</v>
          </cell>
          <cell r="P5" t="str">
            <v>Subtitle</v>
          </cell>
          <cell r="Q5" t="str">
            <v>-12;TargetFrequency=Quarterly;PeriodsAscending=Yes</v>
          </cell>
          <cell r="R5" t="str">
            <v>-11</v>
          </cell>
          <cell r="S5" t="str">
            <v>-10</v>
          </cell>
          <cell r="T5" t="str">
            <v>-9</v>
          </cell>
          <cell r="U5" t="str">
            <v>-8</v>
          </cell>
          <cell r="V5" t="str">
            <v>-7</v>
          </cell>
          <cell r="W5" t="str">
            <v>-6</v>
          </cell>
          <cell r="X5" t="str">
            <v>-5</v>
          </cell>
          <cell r="Y5" t="str">
            <v>-4</v>
          </cell>
          <cell r="Z5" t="str">
            <v>-3</v>
          </cell>
          <cell r="AA5" t="str">
            <v>-2</v>
          </cell>
          <cell r="AB5" t="str">
            <v>-1</v>
          </cell>
          <cell r="AC5" t="str">
            <v>0</v>
          </cell>
        </row>
        <row r="6">
          <cell r="A6" t="str">
            <v>DataSpec</v>
          </cell>
          <cell r="B6" t="str">
            <v>Label</v>
          </cell>
          <cell r="C6" t="str">
            <v>Type1</v>
          </cell>
          <cell r="O6" t="str">
            <v>Titel</v>
          </cell>
          <cell r="P6" t="str">
            <v>Untertitel</v>
          </cell>
          <cell r="Q6" t="str">
            <v>Q3/14</v>
          </cell>
          <cell r="R6" t="str">
            <v>Q4/14</v>
          </cell>
          <cell r="S6" t="str">
            <v>Q1/15</v>
          </cell>
          <cell r="T6" t="str">
            <v>Q2/15</v>
          </cell>
          <cell r="U6" t="str">
            <v>Q3/15</v>
          </cell>
          <cell r="V6" t="str">
            <v>Q4/15</v>
          </cell>
          <cell r="W6" t="str">
            <v>Q1/16</v>
          </cell>
          <cell r="X6" t="str">
            <v>Q2/16</v>
          </cell>
          <cell r="Y6" t="str">
            <v>Q3/16</v>
          </cell>
          <cell r="Z6" t="str">
            <v>Q4/16</v>
          </cell>
          <cell r="AA6" t="str">
            <v>Q1/17</v>
          </cell>
          <cell r="AB6" t="str">
            <v>Q2/17</v>
          </cell>
          <cell r="AC6" t="str">
            <v>Q3/17</v>
          </cell>
        </row>
        <row r="7">
          <cell r="A7" t="str">
            <v>DataSpec</v>
          </cell>
          <cell r="B7" t="str">
            <v>Empty</v>
          </cell>
        </row>
        <row r="8">
          <cell r="A8" t="str">
            <v>DataSpec</v>
          </cell>
          <cell r="B8" t="str">
            <v>Empty</v>
          </cell>
          <cell r="O8" t="str">
            <v>Rendite Veränderung</v>
          </cell>
        </row>
        <row r="9">
          <cell r="A9" t="str">
            <v>DataSpec</v>
          </cell>
          <cell r="B9" t="str">
            <v>Empty</v>
          </cell>
        </row>
        <row r="10">
          <cell r="A10" t="str">
            <v>DataSpec</v>
          </cell>
          <cell r="B10" t="str">
            <v>Empty</v>
          </cell>
          <cell r="O10" t="str">
            <v xml:space="preserve">WZ Nr. </v>
          </cell>
          <cell r="P10" t="str">
            <v>Branche</v>
          </cell>
          <cell r="Q10" t="str">
            <v>Q3/14</v>
          </cell>
          <cell r="R10" t="str">
            <v>Q4/14</v>
          </cell>
          <cell r="S10" t="str">
            <v>Q1/15</v>
          </cell>
          <cell r="T10" t="str">
            <v>Q2/15</v>
          </cell>
          <cell r="U10" t="str">
            <v>Q3/15</v>
          </cell>
          <cell r="V10" t="str">
            <v>Q4/15</v>
          </cell>
          <cell r="W10" t="str">
            <v>Q1/16</v>
          </cell>
          <cell r="X10" t="str">
            <v>Q2/16</v>
          </cell>
          <cell r="Y10" t="str">
            <v>Q3/16</v>
          </cell>
          <cell r="Z10" t="str">
            <v>Q4/16</v>
          </cell>
          <cell r="AA10" t="str">
            <v>Q1/17</v>
          </cell>
          <cell r="AB10" t="str">
            <v>Q2/17</v>
          </cell>
          <cell r="AC10" t="str">
            <v>Q3/17</v>
          </cell>
          <cell r="AD10" t="str">
            <v>Diff</v>
          </cell>
        </row>
        <row r="11">
          <cell r="A11" t="str">
            <v>DataSpec</v>
          </cell>
          <cell r="B11" t="str">
            <v>Empty</v>
          </cell>
        </row>
        <row r="12">
          <cell r="A12" t="str">
            <v>DataSpec</v>
          </cell>
          <cell r="B12" t="str">
            <v>Data</v>
          </cell>
          <cell r="C12" t="str">
            <v>Rating</v>
          </cell>
          <cell r="D12" t="str">
            <v>Rating</v>
          </cell>
          <cell r="E12" t="str">
            <v>Q134KUV_A</v>
          </cell>
          <cell r="F12" t="str">
            <v>NONE</v>
          </cell>
          <cell r="G12" t="str">
            <v>A</v>
          </cell>
          <cell r="H12" t="str">
            <v>Land- und Forstwirtschaft, Fischerei</v>
          </cell>
          <cell r="I12" t="str">
            <v>SELF</v>
          </cell>
          <cell r="J12" t="str">
            <v>SELF</v>
          </cell>
          <cell r="K12" t="str">
            <v>OV</v>
          </cell>
          <cell r="L12" t="str">
            <v>NE</v>
          </cell>
          <cell r="M12">
            <v>5</v>
          </cell>
          <cell r="O12" t="str">
            <v>A</v>
          </cell>
          <cell r="P12" t="str">
            <v>Land- und Forstwirtschaft, Fischerei</v>
          </cell>
          <cell r="Q12">
            <v>30.334109999999999</v>
          </cell>
          <cell r="R12">
            <v>31.989920000000001</v>
          </cell>
          <cell r="S12">
            <v>39.991410000000002</v>
          </cell>
          <cell r="T12">
            <v>41.43768</v>
          </cell>
          <cell r="U12">
            <v>39.708710000000004</v>
          </cell>
          <cell r="V12">
            <v>41.53443</v>
          </cell>
          <cell r="W12">
            <v>33.768590000000003</v>
          </cell>
          <cell r="X12">
            <v>41.341439999999999</v>
          </cell>
          <cell r="Y12">
            <v>40.589559999999999</v>
          </cell>
          <cell r="Z12">
            <v>43.196489999999997</v>
          </cell>
          <cell r="AA12">
            <v>49.152790000000003</v>
          </cell>
          <cell r="AB12">
            <v>51.992319999999999</v>
          </cell>
          <cell r="AC12">
            <v>50.512439999999998</v>
          </cell>
          <cell r="AD12">
            <v>-1.4798800000000014</v>
          </cell>
        </row>
        <row r="13">
          <cell r="A13" t="str">
            <v>DataSpec</v>
          </cell>
          <cell r="B13" t="str">
            <v>Data</v>
          </cell>
          <cell r="C13" t="str">
            <v>Rating</v>
          </cell>
          <cell r="D13" t="str">
            <v>Rating</v>
          </cell>
          <cell r="E13" t="str">
            <v>Q134KUV_01</v>
          </cell>
          <cell r="F13" t="str">
            <v>NONE</v>
          </cell>
          <cell r="G13" t="str">
            <v>01</v>
          </cell>
          <cell r="H13" t="str">
            <v xml:space="preserve">    Landwirtschaft, Jagd</v>
          </cell>
          <cell r="I13" t="str">
            <v>SELF</v>
          </cell>
          <cell r="J13" t="str">
            <v>SELF</v>
          </cell>
          <cell r="K13" t="str">
            <v>OV</v>
          </cell>
          <cell r="L13" t="str">
            <v>NE</v>
          </cell>
          <cell r="M13">
            <v>5</v>
          </cell>
          <cell r="O13" t="str">
            <v>01</v>
          </cell>
          <cell r="P13" t="str">
            <v>Landwirtschaft, Jagd</v>
          </cell>
          <cell r="Q13">
            <v>30.185739999999999</v>
          </cell>
          <cell r="R13">
            <v>31.941179999999999</v>
          </cell>
          <cell r="S13">
            <v>39.941180000000003</v>
          </cell>
          <cell r="T13">
            <v>41.395740000000004</v>
          </cell>
          <cell r="U13">
            <v>39.637860000000003</v>
          </cell>
          <cell r="V13">
            <v>41.560270000000003</v>
          </cell>
          <cell r="W13">
            <v>33.560270000000003</v>
          </cell>
          <cell r="X13">
            <v>41.560270000000003</v>
          </cell>
          <cell r="Y13">
            <v>40.889740000000003</v>
          </cell>
          <cell r="Z13">
            <v>43.447769999999998</v>
          </cell>
          <cell r="AA13">
            <v>49.447769999999998</v>
          </cell>
          <cell r="AB13">
            <v>52.279330000000002</v>
          </cell>
          <cell r="AC13">
            <v>50.766849999999998</v>
          </cell>
          <cell r="AD13">
            <v>-1.5124800000000036</v>
          </cell>
        </row>
        <row r="14">
          <cell r="A14" t="str">
            <v>DataSpec</v>
          </cell>
          <cell r="B14" t="str">
            <v>Data</v>
          </cell>
          <cell r="C14" t="str">
            <v>Rating</v>
          </cell>
          <cell r="D14" t="str">
            <v>Rating</v>
          </cell>
          <cell r="E14" t="str">
            <v>Q134KUV_02</v>
          </cell>
          <cell r="F14" t="str">
            <v>NONE</v>
          </cell>
          <cell r="G14" t="str">
            <v>02</v>
          </cell>
          <cell r="H14" t="str">
            <v xml:space="preserve">    Forstwirtschaft und Holzeinschlag</v>
          </cell>
          <cell r="I14" t="str">
            <v>SELF</v>
          </cell>
          <cell r="J14" t="str">
            <v>SELF</v>
          </cell>
          <cell r="K14" t="str">
            <v>OV</v>
          </cell>
          <cell r="L14" t="str">
            <v>NE</v>
          </cell>
          <cell r="M14">
            <v>5</v>
          </cell>
          <cell r="O14" t="str">
            <v>02</v>
          </cell>
          <cell r="P14" t="str">
            <v>Forstwirtschaft und Holzeinschlag</v>
          </cell>
          <cell r="Q14">
            <v>34.598509999999997</v>
          </cell>
          <cell r="R14">
            <v>32.785800000000002</v>
          </cell>
          <cell r="S14">
            <v>40.785800000000002</v>
          </cell>
          <cell r="T14">
            <v>41.228960000000001</v>
          </cell>
          <cell r="U14">
            <v>39.745130000000003</v>
          </cell>
          <cell r="V14">
            <v>38.34243</v>
          </cell>
          <cell r="W14">
            <v>39.052889999999998</v>
          </cell>
          <cell r="X14">
            <v>31.052890000000001</v>
          </cell>
          <cell r="Y14">
            <v>27.550809999999998</v>
          </cell>
          <cell r="Z14">
            <v>32.103900000000003</v>
          </cell>
          <cell r="AA14">
            <v>38.103900000000003</v>
          </cell>
          <cell r="AB14">
            <v>41.304349999999999</v>
          </cell>
          <cell r="AC14">
            <v>40.744630000000001</v>
          </cell>
          <cell r="AD14">
            <v>-0.55971999999999866</v>
          </cell>
        </row>
        <row r="15">
          <cell r="A15" t="str">
            <v>DataSpec</v>
          </cell>
          <cell r="B15" t="str">
            <v>Data</v>
          </cell>
          <cell r="C15" t="str">
            <v>Rating</v>
          </cell>
          <cell r="D15" t="str">
            <v>Rating</v>
          </cell>
          <cell r="E15" t="str">
            <v>Q134KUV_03</v>
          </cell>
          <cell r="F15" t="str">
            <v>NONE</v>
          </cell>
          <cell r="G15" t="str">
            <v>03</v>
          </cell>
          <cell r="H15" t="str">
            <v xml:space="preserve">    Fischerei und Aquakultur</v>
          </cell>
          <cell r="I15" t="str">
            <v>SELF</v>
          </cell>
          <cell r="J15" t="str">
            <v>SELF</v>
          </cell>
          <cell r="K15" t="str">
            <v>OV</v>
          </cell>
          <cell r="L15" t="str">
            <v>NE</v>
          </cell>
          <cell r="M15">
            <v>5</v>
          </cell>
          <cell r="O15" t="str">
            <v>03</v>
          </cell>
          <cell r="P15" t="str">
            <v>Fischerei und Aquakultur</v>
          </cell>
          <cell r="Q15">
            <v>40.140459999999997</v>
          </cell>
          <cell r="R15">
            <v>40.105170000000001</v>
          </cell>
          <cell r="S15">
            <v>48.105170000000001</v>
          </cell>
          <cell r="T15">
            <v>56.105170000000001</v>
          </cell>
          <cell r="U15">
            <v>60.735010000000003</v>
          </cell>
          <cell r="V15">
            <v>62.471249999999998</v>
          </cell>
          <cell r="W15">
            <v>61.15531</v>
          </cell>
          <cell r="X15">
            <v>53.15531</v>
          </cell>
          <cell r="Y15">
            <v>47.590159999999997</v>
          </cell>
          <cell r="Z15">
            <v>50.57846</v>
          </cell>
          <cell r="AA15">
            <v>49.890369999999997</v>
          </cell>
          <cell r="AB15">
            <v>52.151299999999999</v>
          </cell>
          <cell r="AC15">
            <v>52.420990000000003</v>
          </cell>
          <cell r="AD15">
            <v>0.2696900000000042</v>
          </cell>
        </row>
        <row r="16">
          <cell r="A16" t="str">
            <v>DataSpec</v>
          </cell>
          <cell r="B16" t="str">
            <v>Data</v>
          </cell>
          <cell r="C16" t="str">
            <v>Rating</v>
          </cell>
          <cell r="D16" t="str">
            <v>Rating</v>
          </cell>
          <cell r="E16" t="str">
            <v>Q134KUV_B</v>
          </cell>
          <cell r="F16" t="str">
            <v>NONE</v>
          </cell>
          <cell r="G16" t="str">
            <v>B</v>
          </cell>
          <cell r="H16" t="str">
            <v>Bergbau, Gew. Steinen und Erden</v>
          </cell>
          <cell r="I16" t="str">
            <v>SELF</v>
          </cell>
          <cell r="J16" t="str">
            <v>SELF</v>
          </cell>
          <cell r="K16" t="str">
            <v>OV</v>
          </cell>
          <cell r="L16" t="str">
            <v>NE</v>
          </cell>
          <cell r="M16">
            <v>5</v>
          </cell>
          <cell r="O16" t="str">
            <v>B</v>
          </cell>
          <cell r="P16" t="str">
            <v>Bergbau, Gew. Steinen und Erden</v>
          </cell>
          <cell r="Q16">
            <v>35.124119999999998</v>
          </cell>
          <cell r="R16">
            <v>42.003900000000002</v>
          </cell>
          <cell r="S16">
            <v>39.969209999999997</v>
          </cell>
          <cell r="T16">
            <v>33.686669999999999</v>
          </cell>
          <cell r="U16">
            <v>38.915939999999999</v>
          </cell>
          <cell r="V16">
            <v>31.15146</v>
          </cell>
          <cell r="W16">
            <v>26.22983</v>
          </cell>
          <cell r="X16">
            <v>33.502760000000002</v>
          </cell>
          <cell r="Y16">
            <v>40.932670000000002</v>
          </cell>
          <cell r="Z16">
            <v>40.337989999999998</v>
          </cell>
          <cell r="AA16">
            <v>46.021529999999998</v>
          </cell>
          <cell r="AB16">
            <v>44.908859999999997</v>
          </cell>
          <cell r="AC16">
            <v>45.435630000000003</v>
          </cell>
          <cell r="AD16">
            <v>0.52677000000000618</v>
          </cell>
        </row>
        <row r="17">
          <cell r="A17" t="str">
            <v>DataSpec</v>
          </cell>
          <cell r="B17" t="str">
            <v>Data</v>
          </cell>
          <cell r="C17" t="str">
            <v>Rating</v>
          </cell>
          <cell r="D17" t="str">
            <v>Rating</v>
          </cell>
          <cell r="E17" t="str">
            <v>Q134KUV_05</v>
          </cell>
          <cell r="F17" t="str">
            <v>NONE</v>
          </cell>
          <cell r="G17" t="str">
            <v>05</v>
          </cell>
          <cell r="H17" t="str">
            <v xml:space="preserve">    Kohlenbergbau</v>
          </cell>
          <cell r="I17" t="str">
            <v>SELF</v>
          </cell>
          <cell r="J17" t="str">
            <v>SELF</v>
          </cell>
          <cell r="K17" t="str">
            <v>OV</v>
          </cell>
          <cell r="L17" t="str">
            <v>NE</v>
          </cell>
          <cell r="M17">
            <v>5</v>
          </cell>
          <cell r="O17" t="str">
            <v>05</v>
          </cell>
          <cell r="P17" t="str">
            <v>Kohlenbergbau</v>
          </cell>
          <cell r="Q17">
            <v>64.411950000000004</v>
          </cell>
          <cell r="R17">
            <v>72.411950000000004</v>
          </cell>
          <cell r="S17">
            <v>64.411950000000004</v>
          </cell>
          <cell r="T17">
            <v>56.96508</v>
          </cell>
          <cell r="U17">
            <v>64.96508</v>
          </cell>
          <cell r="V17">
            <v>56.96508</v>
          </cell>
          <cell r="W17">
            <v>48.96508</v>
          </cell>
          <cell r="X17">
            <v>56.96508</v>
          </cell>
          <cell r="Y17">
            <v>54.221040000000002</v>
          </cell>
          <cell r="Z17">
            <v>62.221040000000002</v>
          </cell>
          <cell r="AA17">
            <v>57.911499999999997</v>
          </cell>
          <cell r="AB17">
            <v>55.769979999999997</v>
          </cell>
          <cell r="AC17">
            <v>53.878570000000003</v>
          </cell>
          <cell r="AD17">
            <v>-1.8914099999999934</v>
          </cell>
        </row>
        <row r="18">
          <cell r="A18" t="str">
            <v>DataSpec</v>
          </cell>
          <cell r="B18" t="str">
            <v>Data</v>
          </cell>
          <cell r="C18" t="str">
            <v>Rating</v>
          </cell>
          <cell r="D18" t="str">
            <v>Rating</v>
          </cell>
          <cell r="E18" t="str">
            <v>Q134KUV_06</v>
          </cell>
          <cell r="F18" t="str">
            <v>NONE</v>
          </cell>
          <cell r="G18" t="str">
            <v>06</v>
          </cell>
          <cell r="H18" t="str">
            <v xml:space="preserve">    Gew. von Erdöl und Erdgas</v>
          </cell>
          <cell r="I18" t="str">
            <v>SELF</v>
          </cell>
          <cell r="J18" t="str">
            <v>SELF</v>
          </cell>
          <cell r="K18" t="str">
            <v>OV</v>
          </cell>
          <cell r="L18" t="str">
            <v>NE</v>
          </cell>
          <cell r="M18">
            <v>5</v>
          </cell>
          <cell r="O18" t="str">
            <v>06</v>
          </cell>
          <cell r="P18" t="str">
            <v>Gew. von Erdöl und Erdgas</v>
          </cell>
          <cell r="Q18">
            <v>29.747949999999999</v>
          </cell>
          <cell r="R18">
            <v>37.747950000000003</v>
          </cell>
          <cell r="S18">
            <v>45.747950000000003</v>
          </cell>
          <cell r="T18">
            <v>53.747950000000003</v>
          </cell>
          <cell r="U18">
            <v>56.448500000000003</v>
          </cell>
          <cell r="V18">
            <v>48.448500000000003</v>
          </cell>
          <cell r="W18">
            <v>40.448500000000003</v>
          </cell>
          <cell r="X18">
            <v>32.448500000000003</v>
          </cell>
          <cell r="Y18">
            <v>24.448499999999999</v>
          </cell>
          <cell r="Z18">
            <v>16.448499999999999</v>
          </cell>
          <cell r="AA18">
            <v>22.448499999999999</v>
          </cell>
          <cell r="AB18">
            <v>28.448499999999999</v>
          </cell>
          <cell r="AC18">
            <v>34.448500000000003</v>
          </cell>
          <cell r="AD18">
            <v>6.0000000000000036</v>
          </cell>
        </row>
        <row r="19">
          <cell r="A19" t="str">
            <v>DataSpec</v>
          </cell>
          <cell r="B19" t="str">
            <v>Data</v>
          </cell>
          <cell r="C19" t="str">
            <v>Rating</v>
          </cell>
          <cell r="D19" t="str">
            <v>Rating</v>
          </cell>
          <cell r="E19" t="str">
            <v>Q134KUV_08</v>
          </cell>
          <cell r="F19" t="str">
            <v>NONE</v>
          </cell>
          <cell r="G19" t="str">
            <v>08</v>
          </cell>
          <cell r="H19" t="str">
            <v xml:space="preserve">    Gew. von Steinen und Erden, sonstiger Bergbau</v>
          </cell>
          <cell r="I19" t="str">
            <v>SELF</v>
          </cell>
          <cell r="J19" t="str">
            <v>SELF</v>
          </cell>
          <cell r="K19" t="str">
            <v>OV</v>
          </cell>
          <cell r="L19" t="str">
            <v>NE</v>
          </cell>
          <cell r="M19">
            <v>5</v>
          </cell>
          <cell r="O19" t="str">
            <v>08</v>
          </cell>
          <cell r="P19" t="str">
            <v>Gew. von Steinen und Erden, sonstiger Bergbau</v>
          </cell>
          <cell r="Q19">
            <v>33.12406</v>
          </cell>
          <cell r="R19">
            <v>40.447429999999997</v>
          </cell>
          <cell r="S19">
            <v>38.611960000000003</v>
          </cell>
          <cell r="T19">
            <v>31.831469999999999</v>
          </cell>
          <cell r="U19">
            <v>37.767919999999997</v>
          </cell>
          <cell r="V19">
            <v>30.016220000000001</v>
          </cell>
          <cell r="W19">
            <v>25.261620000000001</v>
          </cell>
          <cell r="X19">
            <v>32.510330000000003</v>
          </cell>
          <cell r="Y19">
            <v>39.981459999999998</v>
          </cell>
          <cell r="Z19">
            <v>39.033189999999998</v>
          </cell>
          <cell r="AA19">
            <v>45.035670000000003</v>
          </cell>
          <cell r="AB19">
            <v>43.96519</v>
          </cell>
          <cell r="AC19">
            <v>44.668889999999998</v>
          </cell>
          <cell r="AD19">
            <v>0.70369999999999777</v>
          </cell>
        </row>
        <row r="20">
          <cell r="A20" t="str">
            <v>DataSpec</v>
          </cell>
          <cell r="B20" t="str">
            <v>Data</v>
          </cell>
          <cell r="C20" t="str">
            <v>Rating</v>
          </cell>
          <cell r="D20" t="str">
            <v>Rating</v>
          </cell>
          <cell r="E20" t="str">
            <v>Q134KUV_081</v>
          </cell>
          <cell r="F20" t="str">
            <v>NONE</v>
          </cell>
          <cell r="G20" t="str">
            <v>08.1</v>
          </cell>
          <cell r="H20" t="str">
            <v xml:space="preserve">      Gew. von Natursteinen, Kies, Sand, Ton, Kaolin</v>
          </cell>
          <cell r="I20" t="str">
            <v>SELF</v>
          </cell>
          <cell r="J20" t="str">
            <v>SELF</v>
          </cell>
          <cell r="K20" t="str">
            <v>OV</v>
          </cell>
          <cell r="L20" t="str">
            <v>NE</v>
          </cell>
          <cell r="M20">
            <v>5</v>
          </cell>
          <cell r="O20" t="str">
            <v>08.1</v>
          </cell>
          <cell r="P20" t="str">
            <v>Gew. von Natursteinen, Kies, Sand, Ton, Kaolin</v>
          </cell>
          <cell r="Q20">
            <v>32.074399999999997</v>
          </cell>
          <cell r="R20">
            <v>40.074399999999997</v>
          </cell>
          <cell r="S20">
            <v>38.981920000000002</v>
          </cell>
          <cell r="T20">
            <v>30.981919999999999</v>
          </cell>
          <cell r="U20">
            <v>36.998040000000003</v>
          </cell>
          <cell r="V20">
            <v>28.99804</v>
          </cell>
          <cell r="W20">
            <v>23.73001</v>
          </cell>
          <cell r="X20">
            <v>31.73001</v>
          </cell>
          <cell r="Y20">
            <v>39.73001</v>
          </cell>
          <cell r="Z20">
            <v>39.399850000000001</v>
          </cell>
          <cell r="AA20">
            <v>45.399850000000001</v>
          </cell>
          <cell r="AB20">
            <v>43.489100000000001</v>
          </cell>
          <cell r="AC20">
            <v>43.563769999999998</v>
          </cell>
          <cell r="AD20">
            <v>7.4669999999997572E-2</v>
          </cell>
        </row>
        <row r="21">
          <cell r="A21" t="str">
            <v>DataSpec</v>
          </cell>
          <cell r="B21" t="str">
            <v>Data</v>
          </cell>
          <cell r="C21" t="str">
            <v>Rating</v>
          </cell>
          <cell r="D21" t="str">
            <v>Rating</v>
          </cell>
          <cell r="E21" t="str">
            <v>Q134KUV_089</v>
          </cell>
          <cell r="F21" t="str">
            <v>NONE</v>
          </cell>
          <cell r="G21" t="str">
            <v>08.9</v>
          </cell>
          <cell r="H21" t="str">
            <v xml:space="preserve">      Torfgewinnung; Gew. von Salz, Feldspat u.a.</v>
          </cell>
          <cell r="I21" t="str">
            <v>SELF</v>
          </cell>
          <cell r="J21" t="str">
            <v>SELF</v>
          </cell>
          <cell r="K21" t="str">
            <v>OV</v>
          </cell>
          <cell r="L21" t="str">
            <v>NE</v>
          </cell>
          <cell r="M21">
            <v>5</v>
          </cell>
          <cell r="O21" t="str">
            <v>08.9</v>
          </cell>
          <cell r="P21" t="str">
            <v>Torfgewinnung; Gew. von Salz, Feldspat u.a.</v>
          </cell>
          <cell r="Q21">
            <v>41.953609999999998</v>
          </cell>
          <cell r="R21">
            <v>43.53443</v>
          </cell>
          <cell r="S21">
            <v>35.53443</v>
          </cell>
          <cell r="T21">
            <v>38.859909999999999</v>
          </cell>
          <cell r="U21">
            <v>44.128169999999997</v>
          </cell>
          <cell r="V21">
            <v>38.427700000000002</v>
          </cell>
          <cell r="W21">
            <v>37.98639</v>
          </cell>
          <cell r="X21">
            <v>39.027569999999997</v>
          </cell>
          <cell r="Y21">
            <v>42.081620000000001</v>
          </cell>
          <cell r="Z21">
            <v>35.970849999999999</v>
          </cell>
          <cell r="AA21">
            <v>41.970849999999999</v>
          </cell>
          <cell r="AB21">
            <v>47.970849999999999</v>
          </cell>
          <cell r="AC21">
            <v>53.970849999999999</v>
          </cell>
          <cell r="AD21">
            <v>6</v>
          </cell>
        </row>
        <row r="22">
          <cell r="A22" t="str">
            <v>DataSpec</v>
          </cell>
          <cell r="B22" t="str">
            <v>Data</v>
          </cell>
          <cell r="C22" t="str">
            <v>Rating</v>
          </cell>
          <cell r="D22" t="str">
            <v>Rating</v>
          </cell>
          <cell r="E22" t="str">
            <v>Q134KUV_09</v>
          </cell>
          <cell r="F22" t="str">
            <v>NONE</v>
          </cell>
          <cell r="G22" t="str">
            <v>09</v>
          </cell>
          <cell r="H22" t="str">
            <v xml:space="preserve">    DL für den Bergbau / die Gew. Steinen u. Erden</v>
          </cell>
          <cell r="I22" t="str">
            <v>SELF</v>
          </cell>
          <cell r="J22" t="str">
            <v>SELF</v>
          </cell>
          <cell r="K22" t="str">
            <v>OV</v>
          </cell>
          <cell r="L22" t="str">
            <v>NE</v>
          </cell>
          <cell r="M22">
            <v>5</v>
          </cell>
          <cell r="O22" t="str">
            <v>09</v>
          </cell>
          <cell r="P22" t="str">
            <v>DL für den Bergbau / die Gew. Steinen u. Erden</v>
          </cell>
          <cell r="Q22">
            <v>58.30603</v>
          </cell>
          <cell r="R22">
            <v>66.306030000000007</v>
          </cell>
          <cell r="S22">
            <v>58.30603</v>
          </cell>
          <cell r="T22">
            <v>64.099490000000003</v>
          </cell>
          <cell r="U22">
            <v>60.058100000000003</v>
          </cell>
          <cell r="V22">
            <v>52.058100000000003</v>
          </cell>
          <cell r="W22">
            <v>44.058100000000003</v>
          </cell>
          <cell r="X22">
            <v>52.058100000000003</v>
          </cell>
          <cell r="Y22">
            <v>60.058100000000003</v>
          </cell>
          <cell r="Z22">
            <v>66.443849999999998</v>
          </cell>
          <cell r="AA22">
            <v>65.11345</v>
          </cell>
          <cell r="AB22">
            <v>62.744750000000003</v>
          </cell>
          <cell r="AC22">
            <v>61.214959999999998</v>
          </cell>
          <cell r="AD22">
            <v>-1.5297900000000055</v>
          </cell>
        </row>
        <row r="23">
          <cell r="A23" t="str">
            <v>DataSpec</v>
          </cell>
          <cell r="B23" t="str">
            <v>Data</v>
          </cell>
          <cell r="C23" t="str">
            <v>Rating</v>
          </cell>
          <cell r="D23" t="str">
            <v>Rating</v>
          </cell>
          <cell r="E23" t="str">
            <v>Q134KUV_C</v>
          </cell>
          <cell r="F23" t="str">
            <v>NONE</v>
          </cell>
          <cell r="G23" t="str">
            <v>C</v>
          </cell>
          <cell r="H23" t="str">
            <v>Verarbeitendes Gewerbe</v>
          </cell>
          <cell r="I23" t="str">
            <v>SELF</v>
          </cell>
          <cell r="J23" t="str">
            <v>SELF</v>
          </cell>
          <cell r="K23" t="str">
            <v>OV</v>
          </cell>
          <cell r="L23" t="str">
            <v>NE</v>
          </cell>
          <cell r="M23">
            <v>5</v>
          </cell>
          <cell r="O23" t="str">
            <v>C</v>
          </cell>
          <cell r="P23" t="str">
            <v>Verarbeitendes Gewerbe</v>
          </cell>
          <cell r="Q23">
            <v>42.230960000000003</v>
          </cell>
          <cell r="R23">
            <v>39.04195</v>
          </cell>
          <cell r="S23">
            <v>43.141829999999999</v>
          </cell>
          <cell r="T23">
            <v>40.856839999999998</v>
          </cell>
          <cell r="U23">
            <v>42.226489999999998</v>
          </cell>
          <cell r="V23">
            <v>44.308750000000003</v>
          </cell>
          <cell r="W23">
            <v>44.827249999999999</v>
          </cell>
          <cell r="X23">
            <v>43.020690000000002</v>
          </cell>
          <cell r="Y23">
            <v>41.194479999999999</v>
          </cell>
          <cell r="Z23">
            <v>42.446489999999997</v>
          </cell>
          <cell r="AA23">
            <v>44.435740000000003</v>
          </cell>
          <cell r="AB23">
            <v>46.492870000000003</v>
          </cell>
          <cell r="AC23">
            <v>45.702069999999999</v>
          </cell>
          <cell r="AD23">
            <v>-0.79080000000000439</v>
          </cell>
        </row>
        <row r="24">
          <cell r="A24" t="str">
            <v>DataSpec</v>
          </cell>
          <cell r="B24" t="str">
            <v>Data</v>
          </cell>
          <cell r="C24" t="str">
            <v>Rating</v>
          </cell>
          <cell r="D24" t="str">
            <v>Rating</v>
          </cell>
          <cell r="E24" t="str">
            <v>Q134KUV_10</v>
          </cell>
          <cell r="F24" t="str">
            <v>NONE</v>
          </cell>
          <cell r="G24">
            <v>10</v>
          </cell>
          <cell r="H24" t="str">
            <v xml:space="preserve">    Nahrungs- und Futtermittel</v>
          </cell>
          <cell r="I24" t="str">
            <v>SELF</v>
          </cell>
          <cell r="J24" t="str">
            <v>SELF</v>
          </cell>
          <cell r="K24" t="str">
            <v>OV</v>
          </cell>
          <cell r="L24" t="str">
            <v>NE</v>
          </cell>
          <cell r="M24">
            <v>5</v>
          </cell>
          <cell r="O24" t="str">
            <v>10</v>
          </cell>
          <cell r="P24" t="str">
            <v>Nahrungs- und Futtermittel</v>
          </cell>
          <cell r="Q24">
            <v>41.580530000000003</v>
          </cell>
          <cell r="R24">
            <v>42.716889999999999</v>
          </cell>
          <cell r="S24">
            <v>41.340980000000002</v>
          </cell>
          <cell r="T24">
            <v>42.369669999999999</v>
          </cell>
          <cell r="U24">
            <v>42.438470000000002</v>
          </cell>
          <cell r="V24">
            <v>43.204599999999999</v>
          </cell>
          <cell r="W24">
            <v>41.785870000000003</v>
          </cell>
          <cell r="X24">
            <v>42.388500000000001</v>
          </cell>
          <cell r="Y24">
            <v>42.46163</v>
          </cell>
          <cell r="Z24">
            <v>42.866529999999997</v>
          </cell>
          <cell r="AA24">
            <v>43.354709999999997</v>
          </cell>
          <cell r="AB24">
            <v>41.832610000000003</v>
          </cell>
          <cell r="AC24">
            <v>44.65258</v>
          </cell>
          <cell r="AD24">
            <v>2.8199699999999979</v>
          </cell>
        </row>
        <row r="25">
          <cell r="A25" t="str">
            <v>DataSpec</v>
          </cell>
          <cell r="B25" t="str">
            <v>Data</v>
          </cell>
          <cell r="C25" t="str">
            <v>Rating</v>
          </cell>
          <cell r="D25" t="str">
            <v>Rating</v>
          </cell>
          <cell r="E25" t="str">
            <v>Q134KUV_101</v>
          </cell>
          <cell r="F25" t="str">
            <v>NONE</v>
          </cell>
          <cell r="G25">
            <v>10.1</v>
          </cell>
          <cell r="H25" t="str">
            <v xml:space="preserve">      Schlachten und Fleischverarbeitung</v>
          </cell>
          <cell r="I25" t="str">
            <v>SELF</v>
          </cell>
          <cell r="J25" t="str">
            <v>SELF</v>
          </cell>
          <cell r="K25" t="str">
            <v>OV</v>
          </cell>
          <cell r="L25" t="str">
            <v>NE</v>
          </cell>
          <cell r="M25">
            <v>5</v>
          </cell>
          <cell r="O25" t="str">
            <v>10,1</v>
          </cell>
          <cell r="P25" t="str">
            <v>Schlachten und Fleischverarbeitung</v>
          </cell>
          <cell r="Q25">
            <v>40.053879999999999</v>
          </cell>
          <cell r="R25">
            <v>43.849130000000002</v>
          </cell>
          <cell r="S25">
            <v>43.035530000000001</v>
          </cell>
          <cell r="T25">
            <v>42.572339999999997</v>
          </cell>
          <cell r="U25">
            <v>42.789479999999998</v>
          </cell>
          <cell r="V25">
            <v>44.003050000000002</v>
          </cell>
          <cell r="W25">
            <v>44.055489999999999</v>
          </cell>
          <cell r="X25">
            <v>43.554769999999998</v>
          </cell>
          <cell r="Y25">
            <v>43.363529999999997</v>
          </cell>
          <cell r="Z25">
            <v>43.886060000000001</v>
          </cell>
          <cell r="AA25">
            <v>44.080620000000003</v>
          </cell>
          <cell r="AB25">
            <v>44.893569999999997</v>
          </cell>
          <cell r="AC25">
            <v>45.632539999999999</v>
          </cell>
          <cell r="AD25">
            <v>0.7389700000000019</v>
          </cell>
        </row>
        <row r="26">
          <cell r="A26" t="str">
            <v>DataSpec</v>
          </cell>
          <cell r="B26" t="str">
            <v>Data</v>
          </cell>
          <cell r="C26" t="str">
            <v>Rating</v>
          </cell>
          <cell r="D26" t="str">
            <v>Rating</v>
          </cell>
          <cell r="E26" t="str">
            <v>Q134KUV_1011</v>
          </cell>
          <cell r="F26" t="str">
            <v>NONE</v>
          </cell>
          <cell r="G26">
            <v>10.11</v>
          </cell>
          <cell r="H26" t="str">
            <v xml:space="preserve">        Schlachten (ohne Schlachten von Geflügel)</v>
          </cell>
          <cell r="I26" t="str">
            <v>SELF</v>
          </cell>
          <cell r="J26" t="str">
            <v>SELF</v>
          </cell>
          <cell r="K26" t="str">
            <v>OV</v>
          </cell>
          <cell r="L26" t="str">
            <v>NE</v>
          </cell>
          <cell r="M26">
            <v>5</v>
          </cell>
          <cell r="O26" t="str">
            <v>10,11</v>
          </cell>
          <cell r="P26" t="str">
            <v>Schlachten (ohne Schlachten von Geflügel)</v>
          </cell>
          <cell r="Q26">
            <v>37.76</v>
          </cell>
          <cell r="R26">
            <v>42.757460000000002</v>
          </cell>
          <cell r="S26">
            <v>42.836620000000003</v>
          </cell>
          <cell r="T26">
            <v>41.191769999999998</v>
          </cell>
          <cell r="U26">
            <v>41.622599999999998</v>
          </cell>
          <cell r="V26">
            <v>42.810830000000003</v>
          </cell>
          <cell r="W26">
            <v>43.184809999999999</v>
          </cell>
          <cell r="X26">
            <v>42.945349999999998</v>
          </cell>
          <cell r="Y26">
            <v>42.642600000000002</v>
          </cell>
          <cell r="Z26">
            <v>43.333469999999998</v>
          </cell>
          <cell r="AA26">
            <v>47.959479999999999</v>
          </cell>
          <cell r="AB26">
            <v>49.93121</v>
          </cell>
          <cell r="AC26">
            <v>44.739229999999999</v>
          </cell>
          <cell r="AD26">
            <v>-5.1919800000000009</v>
          </cell>
        </row>
        <row r="27">
          <cell r="A27" t="str">
            <v>DataSpec</v>
          </cell>
          <cell r="B27" t="str">
            <v>Data</v>
          </cell>
          <cell r="C27" t="str">
            <v>Rating</v>
          </cell>
          <cell r="D27" t="str">
            <v>Rating</v>
          </cell>
          <cell r="E27" t="str">
            <v>Q134KUV_1012</v>
          </cell>
          <cell r="F27" t="str">
            <v>NONE</v>
          </cell>
          <cell r="G27">
            <v>10.119999999999999</v>
          </cell>
          <cell r="H27" t="str">
            <v xml:space="preserve">        Schlachten von Geflügel</v>
          </cell>
          <cell r="I27" t="str">
            <v>SELF</v>
          </cell>
          <cell r="J27" t="str">
            <v>SELF</v>
          </cell>
          <cell r="K27" t="str">
            <v>OV</v>
          </cell>
          <cell r="L27" t="str">
            <v>NE</v>
          </cell>
          <cell r="M27">
            <v>5</v>
          </cell>
          <cell r="O27" t="str">
            <v>10,12</v>
          </cell>
          <cell r="P27" t="str">
            <v>Schlachten von Geflügel</v>
          </cell>
          <cell r="Q27">
            <v>45.151699999999998</v>
          </cell>
          <cell r="R27">
            <v>50.427109999999999</v>
          </cell>
          <cell r="S27">
            <v>51.17877</v>
          </cell>
          <cell r="T27">
            <v>51.843299999999999</v>
          </cell>
          <cell r="U27">
            <v>50.40164</v>
          </cell>
          <cell r="V27">
            <v>51.805819999999997</v>
          </cell>
          <cell r="W27">
            <v>49.849939999999997</v>
          </cell>
          <cell r="X27">
            <v>53.115029999999997</v>
          </cell>
          <cell r="Y27">
            <v>52.803710000000002</v>
          </cell>
          <cell r="Z27">
            <v>52.798859999999998</v>
          </cell>
          <cell r="AA27">
            <v>46.798859999999998</v>
          </cell>
          <cell r="AB27">
            <v>43.323929999999997</v>
          </cell>
          <cell r="AC27">
            <v>44.11083</v>
          </cell>
          <cell r="AD27">
            <v>0.78690000000000282</v>
          </cell>
        </row>
        <row r="28">
          <cell r="A28" t="str">
            <v>DataSpec</v>
          </cell>
          <cell r="B28" t="str">
            <v>Data</v>
          </cell>
          <cell r="C28" t="str">
            <v>Rating</v>
          </cell>
          <cell r="D28" t="str">
            <v>Rating</v>
          </cell>
          <cell r="E28" t="str">
            <v>Q134KUV_1013</v>
          </cell>
          <cell r="F28" t="str">
            <v>NONE</v>
          </cell>
          <cell r="G28">
            <v>10.130000000000001</v>
          </cell>
          <cell r="H28" t="str">
            <v xml:space="preserve">        Fleischverarbeitung</v>
          </cell>
          <cell r="I28" t="str">
            <v>SELF</v>
          </cell>
          <cell r="J28" t="str">
            <v>SELF</v>
          </cell>
          <cell r="K28" t="str">
            <v>OV</v>
          </cell>
          <cell r="L28" t="str">
            <v>NE</v>
          </cell>
          <cell r="M28">
            <v>5</v>
          </cell>
          <cell r="O28" t="str">
            <v>10,13</v>
          </cell>
          <cell r="P28" t="str">
            <v>Fleischverarbeitung</v>
          </cell>
          <cell r="Q28">
            <v>40.559289999999997</v>
          </cell>
          <cell r="R28">
            <v>42.851019999999998</v>
          </cell>
          <cell r="S28">
            <v>41.291919999999998</v>
          </cell>
          <cell r="T28">
            <v>41.38194</v>
          </cell>
          <cell r="U28">
            <v>41.763460000000002</v>
          </cell>
          <cell r="V28">
            <v>43.107779999999998</v>
          </cell>
          <cell r="W28">
            <v>43.227919999999997</v>
          </cell>
          <cell r="X28">
            <v>41.844009999999997</v>
          </cell>
          <cell r="Y28">
            <v>41.735529999999997</v>
          </cell>
          <cell r="Z28">
            <v>42.28613</v>
          </cell>
          <cell r="AA28">
            <v>41.383850000000002</v>
          </cell>
          <cell r="AB28">
            <v>41.605829999999997</v>
          </cell>
          <cell r="AC28">
            <v>47.413179999999997</v>
          </cell>
          <cell r="AD28">
            <v>5.8073499999999996</v>
          </cell>
        </row>
        <row r="29">
          <cell r="A29" t="str">
            <v>DataSpec</v>
          </cell>
          <cell r="B29" t="str">
            <v>Data</v>
          </cell>
          <cell r="C29" t="str">
            <v>Rating</v>
          </cell>
          <cell r="D29" t="str">
            <v>Rating</v>
          </cell>
          <cell r="E29" t="str">
            <v>Q134KUV_102</v>
          </cell>
          <cell r="F29" t="str">
            <v>NONE</v>
          </cell>
          <cell r="G29">
            <v>10.199999999999999</v>
          </cell>
          <cell r="H29" t="str">
            <v xml:space="preserve">      Fischverarbeitung</v>
          </cell>
          <cell r="I29" t="str">
            <v>SELF</v>
          </cell>
          <cell r="J29" t="str">
            <v>SELF</v>
          </cell>
          <cell r="K29" t="str">
            <v>OV</v>
          </cell>
          <cell r="L29" t="str">
            <v>NE</v>
          </cell>
          <cell r="M29">
            <v>5</v>
          </cell>
          <cell r="O29" t="str">
            <v>10,2</v>
          </cell>
          <cell r="P29" t="str">
            <v>Fischverarbeitung</v>
          </cell>
          <cell r="Q29">
            <v>38.197360000000003</v>
          </cell>
          <cell r="R29">
            <v>39.962220000000002</v>
          </cell>
          <cell r="S29">
            <v>43.682369999999999</v>
          </cell>
          <cell r="T29">
            <v>44.32367</v>
          </cell>
          <cell r="U29">
            <v>44.269669999999998</v>
          </cell>
          <cell r="V29">
            <v>42.178530000000002</v>
          </cell>
          <cell r="W29">
            <v>42.151380000000003</v>
          </cell>
          <cell r="X29">
            <v>42.788040000000002</v>
          </cell>
          <cell r="Y29">
            <v>42.389890000000001</v>
          </cell>
          <cell r="Z29">
            <v>42.448880000000003</v>
          </cell>
          <cell r="AA29">
            <v>47.273290000000003</v>
          </cell>
          <cell r="AB29">
            <v>44.955530000000003</v>
          </cell>
          <cell r="AC29">
            <v>50.760539999999999</v>
          </cell>
          <cell r="AD29">
            <v>5.8050099999999958</v>
          </cell>
        </row>
        <row r="30">
          <cell r="A30" t="str">
            <v>DataSpec</v>
          </cell>
          <cell r="B30" t="str">
            <v>Data</v>
          </cell>
          <cell r="C30" t="str">
            <v>Rating</v>
          </cell>
          <cell r="D30" t="str">
            <v>Rating</v>
          </cell>
          <cell r="E30" t="str">
            <v>Q134KUV_103</v>
          </cell>
          <cell r="F30" t="str">
            <v>NONE</v>
          </cell>
          <cell r="G30">
            <v>10.3</v>
          </cell>
          <cell r="H30" t="str">
            <v xml:space="preserve">      Obst- und Gemüseverarbeitung</v>
          </cell>
          <cell r="I30" t="str">
            <v>SELF</v>
          </cell>
          <cell r="J30" t="str">
            <v>SELF</v>
          </cell>
          <cell r="K30" t="str">
            <v>OV</v>
          </cell>
          <cell r="L30" t="str">
            <v>NE</v>
          </cell>
          <cell r="M30">
            <v>5</v>
          </cell>
          <cell r="O30" t="str">
            <v>10,3</v>
          </cell>
          <cell r="P30" t="str">
            <v>Obst- und Gemüseverarbeitung</v>
          </cell>
          <cell r="Q30">
            <v>41.061149999999998</v>
          </cell>
          <cell r="R30">
            <v>41.745069999999998</v>
          </cell>
          <cell r="S30">
            <v>38.584710000000001</v>
          </cell>
          <cell r="T30">
            <v>37.485889999999998</v>
          </cell>
          <cell r="U30">
            <v>39.104120000000002</v>
          </cell>
          <cell r="V30">
            <v>37.503720000000001</v>
          </cell>
          <cell r="W30">
            <v>36.485680000000002</v>
          </cell>
          <cell r="X30">
            <v>36.513730000000002</v>
          </cell>
          <cell r="Y30">
            <v>36.108499999999999</v>
          </cell>
          <cell r="Z30">
            <v>36.773820000000001</v>
          </cell>
          <cell r="AA30">
            <v>42.161740000000002</v>
          </cell>
          <cell r="AB30">
            <v>41.269730000000003</v>
          </cell>
          <cell r="AC30">
            <v>44.211469999999998</v>
          </cell>
          <cell r="AD30">
            <v>2.9417399999999958</v>
          </cell>
        </row>
        <row r="31">
          <cell r="A31" t="str">
            <v>DataSpec</v>
          </cell>
          <cell r="B31" t="str">
            <v>Data</v>
          </cell>
          <cell r="C31" t="str">
            <v>Rating</v>
          </cell>
          <cell r="D31" t="str">
            <v>Rating</v>
          </cell>
          <cell r="E31" t="str">
            <v>Q134KUV_1031</v>
          </cell>
          <cell r="F31" t="str">
            <v>NONE</v>
          </cell>
          <cell r="G31">
            <v>10.31</v>
          </cell>
          <cell r="H31" t="str">
            <v xml:space="preserve">        Kartoffelverarbeitung</v>
          </cell>
          <cell r="I31" t="str">
            <v>SELF</v>
          </cell>
          <cell r="J31" t="str">
            <v>SELF</v>
          </cell>
          <cell r="K31" t="str">
            <v>OV</v>
          </cell>
          <cell r="L31" t="str">
            <v>NE</v>
          </cell>
          <cell r="M31">
            <v>5</v>
          </cell>
          <cell r="O31" t="str">
            <v>10,31</v>
          </cell>
          <cell r="P31" t="str">
            <v>Kartoffelverarbeitung</v>
          </cell>
          <cell r="Q31">
            <v>41.894100000000002</v>
          </cell>
          <cell r="R31">
            <v>43.383789999999998</v>
          </cell>
          <cell r="S31">
            <v>40.380740000000003</v>
          </cell>
          <cell r="T31">
            <v>40.093919999999997</v>
          </cell>
          <cell r="U31">
            <v>40.711869999999998</v>
          </cell>
          <cell r="V31">
            <v>41.078029999999998</v>
          </cell>
          <cell r="W31">
            <v>40.413879999999999</v>
          </cell>
          <cell r="X31">
            <v>40.333390000000001</v>
          </cell>
          <cell r="Y31">
            <v>39.839350000000003</v>
          </cell>
          <cell r="Z31">
            <v>40.122639999999997</v>
          </cell>
          <cell r="AA31">
            <v>42.853879999999997</v>
          </cell>
          <cell r="AB31">
            <v>40.263190000000002</v>
          </cell>
          <cell r="AC31">
            <v>39.611730000000001</v>
          </cell>
          <cell r="AD31">
            <v>-0.65146000000000015</v>
          </cell>
        </row>
        <row r="32">
          <cell r="A32" t="str">
            <v>DataSpec</v>
          </cell>
          <cell r="B32" t="str">
            <v>Data</v>
          </cell>
          <cell r="C32" t="str">
            <v>Rating</v>
          </cell>
          <cell r="D32" t="str">
            <v>Rating</v>
          </cell>
          <cell r="E32" t="str">
            <v>Q134KUV_1032</v>
          </cell>
          <cell r="F32" t="str">
            <v>NONE</v>
          </cell>
          <cell r="G32">
            <v>10.32</v>
          </cell>
          <cell r="H32" t="str">
            <v xml:space="preserve">        Frucht- und Gemüsesäften</v>
          </cell>
          <cell r="I32" t="str">
            <v>SELF</v>
          </cell>
          <cell r="J32" t="str">
            <v>SELF</v>
          </cell>
          <cell r="K32" t="str">
            <v>OV</v>
          </cell>
          <cell r="L32" t="str">
            <v>NE</v>
          </cell>
          <cell r="M32">
            <v>5</v>
          </cell>
          <cell r="O32" t="str">
            <v>10,32</v>
          </cell>
          <cell r="P32" t="str">
            <v>Frucht- und Gemüsesäften</v>
          </cell>
          <cell r="Q32">
            <v>44.645119999999999</v>
          </cell>
          <cell r="R32">
            <v>46.23648</v>
          </cell>
          <cell r="S32">
            <v>46.787080000000003</v>
          </cell>
          <cell r="T32">
            <v>44.801679999999998</v>
          </cell>
          <cell r="U32">
            <v>46.307580000000002</v>
          </cell>
          <cell r="V32">
            <v>39.66836</v>
          </cell>
          <cell r="W32">
            <v>38.235340000000001</v>
          </cell>
          <cell r="X32">
            <v>36.657710000000002</v>
          </cell>
          <cell r="Y32">
            <v>37.129710000000003</v>
          </cell>
          <cell r="Z32">
            <v>37.828159999999997</v>
          </cell>
          <cell r="AA32">
            <v>43.828159999999997</v>
          </cell>
          <cell r="AB32">
            <v>45.717230000000001</v>
          </cell>
          <cell r="AC32">
            <v>45.578769999999999</v>
          </cell>
          <cell r="AD32">
            <v>-0.13846000000000203</v>
          </cell>
        </row>
        <row r="33">
          <cell r="A33" t="str">
            <v>DataSpec</v>
          </cell>
          <cell r="B33" t="str">
            <v>Data</v>
          </cell>
          <cell r="C33" t="str">
            <v>Rating</v>
          </cell>
          <cell r="D33" t="str">
            <v>Rating</v>
          </cell>
          <cell r="E33" t="str">
            <v>Q134KUV_1039</v>
          </cell>
          <cell r="F33" t="str">
            <v>NONE</v>
          </cell>
          <cell r="G33">
            <v>10.39</v>
          </cell>
          <cell r="H33" t="str">
            <v xml:space="preserve">        Konservierung von Obst und Gemüse</v>
          </cell>
          <cell r="I33" t="str">
            <v>SELF</v>
          </cell>
          <cell r="J33" t="str">
            <v>SELF</v>
          </cell>
          <cell r="K33" t="str">
            <v>OV</v>
          </cell>
          <cell r="L33" t="str">
            <v>NE</v>
          </cell>
          <cell r="M33">
            <v>5</v>
          </cell>
          <cell r="O33" t="str">
            <v>10,39</v>
          </cell>
          <cell r="P33" t="str">
            <v>Konservierung von Obst und Gemüse</v>
          </cell>
          <cell r="Q33">
            <v>38.283549999999998</v>
          </cell>
          <cell r="R33">
            <v>37.190860000000001</v>
          </cell>
          <cell r="S33">
            <v>33.206980000000001</v>
          </cell>
          <cell r="T33">
            <v>32.210290000000001</v>
          </cell>
          <cell r="U33">
            <v>34.330640000000002</v>
          </cell>
          <cell r="V33">
            <v>34.743949999999998</v>
          </cell>
          <cell r="W33">
            <v>33.755699999999997</v>
          </cell>
          <cell r="X33">
            <v>33.087310000000002</v>
          </cell>
          <cell r="Y33">
            <v>32.87077</v>
          </cell>
          <cell r="Z33">
            <v>33.663020000000003</v>
          </cell>
          <cell r="AA33">
            <v>38.880780000000001</v>
          </cell>
          <cell r="AB33">
            <v>38.291020000000003</v>
          </cell>
          <cell r="AC33">
            <v>44.291020000000003</v>
          </cell>
          <cell r="AD33">
            <v>6</v>
          </cell>
        </row>
        <row r="34">
          <cell r="A34" t="str">
            <v>DataSpec</v>
          </cell>
          <cell r="B34" t="str">
            <v>Data</v>
          </cell>
          <cell r="C34" t="str">
            <v>Rating</v>
          </cell>
          <cell r="D34" t="str">
            <v>Rating</v>
          </cell>
          <cell r="E34" t="str">
            <v>Q134KUV_104</v>
          </cell>
          <cell r="F34" t="str">
            <v>NONE</v>
          </cell>
          <cell r="G34">
            <v>10.4</v>
          </cell>
          <cell r="H34" t="str">
            <v xml:space="preserve">      Pflanzliche und tierische Öle u Fette</v>
          </cell>
          <cell r="I34" t="str">
            <v>SELF</v>
          </cell>
          <cell r="J34" t="str">
            <v>SELF</v>
          </cell>
          <cell r="K34" t="str">
            <v>OV</v>
          </cell>
          <cell r="L34" t="str">
            <v>NE</v>
          </cell>
          <cell r="M34">
            <v>5</v>
          </cell>
          <cell r="O34" t="str">
            <v>10,4</v>
          </cell>
          <cell r="P34" t="str">
            <v>Pflanzliche und tierische Öle u Fette</v>
          </cell>
          <cell r="Q34">
            <v>51.375050000000002</v>
          </cell>
          <cell r="R34">
            <v>55.38984</v>
          </cell>
          <cell r="S34">
            <v>49.092750000000002</v>
          </cell>
          <cell r="T34">
            <v>48.872079999999997</v>
          </cell>
          <cell r="U34">
            <v>49.906230000000001</v>
          </cell>
          <cell r="V34">
            <v>48.986440000000002</v>
          </cell>
          <cell r="W34">
            <v>48.004739999999998</v>
          </cell>
          <cell r="X34">
            <v>47.266300000000001</v>
          </cell>
          <cell r="Y34">
            <v>47.268999999999998</v>
          </cell>
          <cell r="Z34">
            <v>47.43488</v>
          </cell>
          <cell r="AA34">
            <v>53.43488</v>
          </cell>
          <cell r="AB34">
            <v>52.289670000000001</v>
          </cell>
          <cell r="AC34">
            <v>51.195529999999998</v>
          </cell>
          <cell r="AD34">
            <v>-1.094140000000003</v>
          </cell>
        </row>
        <row r="35">
          <cell r="A35" t="str">
            <v>DataSpec</v>
          </cell>
          <cell r="B35" t="str">
            <v>Data</v>
          </cell>
          <cell r="C35" t="str">
            <v>Rating</v>
          </cell>
          <cell r="D35" t="str">
            <v>Rating</v>
          </cell>
          <cell r="E35" t="str">
            <v>Q134KUV_105</v>
          </cell>
          <cell r="F35" t="str">
            <v>NONE</v>
          </cell>
          <cell r="G35">
            <v>10.5</v>
          </cell>
          <cell r="H35" t="str">
            <v xml:space="preserve">      Milchverarbeitung, Speiseeis</v>
          </cell>
          <cell r="I35" t="str">
            <v>SELF</v>
          </cell>
          <cell r="J35" t="str">
            <v>SELF</v>
          </cell>
          <cell r="K35" t="str">
            <v>OV</v>
          </cell>
          <cell r="L35" t="str">
            <v>NE</v>
          </cell>
          <cell r="M35">
            <v>5</v>
          </cell>
          <cell r="O35" t="str">
            <v>10,5</v>
          </cell>
          <cell r="P35" t="str">
            <v>Milchverarbeitung, Speiseeis</v>
          </cell>
          <cell r="Q35">
            <v>40.55686</v>
          </cell>
          <cell r="R35">
            <v>39.309699999999999</v>
          </cell>
          <cell r="S35">
            <v>37.647790000000001</v>
          </cell>
          <cell r="T35">
            <v>38.415790000000001</v>
          </cell>
          <cell r="U35">
            <v>37.74982</v>
          </cell>
          <cell r="V35">
            <v>40.55491</v>
          </cell>
          <cell r="W35">
            <v>38.906689999999998</v>
          </cell>
          <cell r="X35">
            <v>39.040889999999997</v>
          </cell>
          <cell r="Y35">
            <v>38.123240000000003</v>
          </cell>
          <cell r="Z35">
            <v>37.93092</v>
          </cell>
          <cell r="AA35">
            <v>43.550879999999999</v>
          </cell>
          <cell r="AB35">
            <v>42.009659999999997</v>
          </cell>
          <cell r="AC35">
            <v>46.68329</v>
          </cell>
          <cell r="AD35">
            <v>4.6736300000000028</v>
          </cell>
        </row>
        <row r="36">
          <cell r="A36" t="str">
            <v>DataSpec</v>
          </cell>
          <cell r="B36" t="str">
            <v>Data</v>
          </cell>
          <cell r="C36" t="str">
            <v>Rating</v>
          </cell>
          <cell r="D36" t="str">
            <v>Rating</v>
          </cell>
          <cell r="E36" t="str">
            <v>Q134KUV_106</v>
          </cell>
          <cell r="F36" t="str">
            <v>NONE</v>
          </cell>
          <cell r="G36">
            <v>10.6</v>
          </cell>
          <cell r="H36" t="str">
            <v xml:space="preserve">      Mahl-, Schälmühlen; Stärke u. -erzeugnisse</v>
          </cell>
          <cell r="I36" t="str">
            <v>SELF</v>
          </cell>
          <cell r="J36" t="str">
            <v>SELF</v>
          </cell>
          <cell r="K36" t="str">
            <v>OV</v>
          </cell>
          <cell r="L36" t="str">
            <v>NE</v>
          </cell>
          <cell r="M36">
            <v>5</v>
          </cell>
          <cell r="O36" t="str">
            <v>10,6</v>
          </cell>
          <cell r="P36" t="str">
            <v>Mahl-, Schälmühlen; Stärke u. -erzeugnisse</v>
          </cell>
          <cell r="Q36">
            <v>39.297460000000001</v>
          </cell>
          <cell r="R36">
            <v>39.39537</v>
          </cell>
          <cell r="S36">
            <v>37.555079999999997</v>
          </cell>
          <cell r="T36">
            <v>37.685920000000003</v>
          </cell>
          <cell r="U36">
            <v>38.424239999999998</v>
          </cell>
          <cell r="V36">
            <v>39.729790000000001</v>
          </cell>
          <cell r="W36">
            <v>39.469610000000003</v>
          </cell>
          <cell r="X36">
            <v>37.437089999999998</v>
          </cell>
          <cell r="Y36">
            <v>37.039659999999998</v>
          </cell>
          <cell r="Z36">
            <v>37.022419999999997</v>
          </cell>
          <cell r="AA36">
            <v>38.034820000000003</v>
          </cell>
          <cell r="AB36">
            <v>33.433959999999999</v>
          </cell>
          <cell r="AC36">
            <v>35.948909999999998</v>
          </cell>
          <cell r="AD36">
            <v>2.5149499999999989</v>
          </cell>
        </row>
        <row r="37">
          <cell r="A37" t="str">
            <v>DataSpec</v>
          </cell>
          <cell r="B37" t="str">
            <v>Data</v>
          </cell>
          <cell r="C37" t="str">
            <v>Rating</v>
          </cell>
          <cell r="D37" t="str">
            <v>Rating</v>
          </cell>
          <cell r="E37" t="str">
            <v>Q134KUV_107</v>
          </cell>
          <cell r="F37" t="str">
            <v>NONE</v>
          </cell>
          <cell r="G37">
            <v>10.7</v>
          </cell>
          <cell r="H37" t="str">
            <v xml:space="preserve">      Back- und Teigwaren</v>
          </cell>
          <cell r="I37" t="str">
            <v>SELF</v>
          </cell>
          <cell r="J37" t="str">
            <v>SELF</v>
          </cell>
          <cell r="K37" t="str">
            <v>OV</v>
          </cell>
          <cell r="L37" t="str">
            <v>NE</v>
          </cell>
          <cell r="M37">
            <v>5</v>
          </cell>
          <cell r="O37" t="str">
            <v>10,7</v>
          </cell>
          <cell r="P37" t="str">
            <v>Back- und Teigwaren</v>
          </cell>
          <cell r="Q37">
            <v>42.927100000000003</v>
          </cell>
          <cell r="R37">
            <v>42.536909999999999</v>
          </cell>
          <cell r="S37">
            <v>40.167740000000002</v>
          </cell>
          <cell r="T37">
            <v>43.654800000000002</v>
          </cell>
          <cell r="U37">
            <v>43.330880000000001</v>
          </cell>
          <cell r="V37">
            <v>42.974130000000002</v>
          </cell>
          <cell r="W37">
            <v>40.145040000000002</v>
          </cell>
          <cell r="X37">
            <v>42.585920000000002</v>
          </cell>
          <cell r="Y37">
            <v>43.203000000000003</v>
          </cell>
          <cell r="Z37">
            <v>43.344239999999999</v>
          </cell>
          <cell r="AA37">
            <v>42.09984</v>
          </cell>
          <cell r="AB37">
            <v>37.460050000000003</v>
          </cell>
          <cell r="AC37">
            <v>42.886110000000002</v>
          </cell>
          <cell r="AD37">
            <v>5.4260599999999997</v>
          </cell>
        </row>
        <row r="38">
          <cell r="A38" t="str">
            <v>DataSpec</v>
          </cell>
          <cell r="B38" t="str">
            <v>Data</v>
          </cell>
          <cell r="C38" t="str">
            <v>Rating</v>
          </cell>
          <cell r="D38" t="str">
            <v>Rating</v>
          </cell>
          <cell r="E38" t="str">
            <v>Q134KUV_1071</v>
          </cell>
          <cell r="F38" t="str">
            <v>NONE</v>
          </cell>
          <cell r="G38">
            <v>10.71</v>
          </cell>
          <cell r="H38" t="str">
            <v xml:space="preserve">        Backwaren (ohne Dauerbackwaren)</v>
          </cell>
          <cell r="I38" t="str">
            <v>SELF</v>
          </cell>
          <cell r="J38" t="str">
            <v>SELF</v>
          </cell>
          <cell r="K38" t="str">
            <v>OV</v>
          </cell>
          <cell r="L38" t="str">
            <v>NE</v>
          </cell>
          <cell r="M38">
            <v>5</v>
          </cell>
          <cell r="O38" t="str">
            <v>10,71</v>
          </cell>
          <cell r="P38" t="str">
            <v>Backwaren (ohne Dauerbackwaren)</v>
          </cell>
          <cell r="Q38">
            <v>43.014090000000003</v>
          </cell>
          <cell r="R38">
            <v>42.51999</v>
          </cell>
          <cell r="S38">
            <v>40.124650000000003</v>
          </cell>
          <cell r="T38">
            <v>43.839480000000002</v>
          </cell>
          <cell r="U38">
            <v>43.465440000000001</v>
          </cell>
          <cell r="V38">
            <v>43.220889999999997</v>
          </cell>
          <cell r="W38">
            <v>40.318800000000003</v>
          </cell>
          <cell r="X38">
            <v>42.808070000000001</v>
          </cell>
          <cell r="Y38">
            <v>43.471870000000003</v>
          </cell>
          <cell r="Z38">
            <v>43.605550000000001</v>
          </cell>
          <cell r="AA38">
            <v>42.309339999999999</v>
          </cell>
          <cell r="AB38">
            <v>37.572189999999999</v>
          </cell>
          <cell r="AC38">
            <v>42.984909999999999</v>
          </cell>
          <cell r="AD38">
            <v>5.4127200000000002</v>
          </cell>
        </row>
        <row r="39">
          <cell r="A39" t="str">
            <v>DataSpec</v>
          </cell>
          <cell r="B39" t="str">
            <v>Data</v>
          </cell>
          <cell r="C39" t="str">
            <v>Rating</v>
          </cell>
          <cell r="D39" t="str">
            <v>Rating</v>
          </cell>
          <cell r="E39" t="str">
            <v>Q134KUV_1072</v>
          </cell>
          <cell r="F39" t="str">
            <v>NONE</v>
          </cell>
          <cell r="G39">
            <v>10.72</v>
          </cell>
          <cell r="H39" t="str">
            <v xml:space="preserve">        Dauerbackwaren</v>
          </cell>
          <cell r="I39" t="str">
            <v>SELF</v>
          </cell>
          <cell r="J39" t="str">
            <v>SELF</v>
          </cell>
          <cell r="K39" t="str">
            <v>OV</v>
          </cell>
          <cell r="L39" t="str">
            <v>NE</v>
          </cell>
          <cell r="M39">
            <v>5</v>
          </cell>
          <cell r="O39" t="str">
            <v>10,72</v>
          </cell>
          <cell r="P39" t="str">
            <v>Dauerbackwaren</v>
          </cell>
          <cell r="Q39">
            <v>38.32394</v>
          </cell>
          <cell r="R39">
            <v>38.380899999999997</v>
          </cell>
          <cell r="S39">
            <v>36.595840000000003</v>
          </cell>
          <cell r="T39">
            <v>35.046599999999998</v>
          </cell>
          <cell r="U39">
            <v>35.605539999999998</v>
          </cell>
          <cell r="V39">
            <v>33.528320000000001</v>
          </cell>
          <cell r="W39">
            <v>32.30574</v>
          </cell>
          <cell r="X39">
            <v>33.456589999999998</v>
          </cell>
          <cell r="Y39">
            <v>32.348460000000003</v>
          </cell>
          <cell r="Z39">
            <v>33.324840000000002</v>
          </cell>
          <cell r="AA39">
            <v>39.324840000000002</v>
          </cell>
          <cell r="AB39">
            <v>40.250210000000003</v>
          </cell>
          <cell r="AC39">
            <v>46.005139999999997</v>
          </cell>
          <cell r="AD39">
            <v>5.7549299999999945</v>
          </cell>
        </row>
        <row r="40">
          <cell r="A40" t="str">
            <v>DataSpec</v>
          </cell>
          <cell r="B40" t="str">
            <v>Data</v>
          </cell>
          <cell r="C40" t="str">
            <v>Rating</v>
          </cell>
          <cell r="D40" t="str">
            <v>Rating</v>
          </cell>
          <cell r="E40" t="str">
            <v>Q134KUV_1073</v>
          </cell>
          <cell r="F40" t="str">
            <v>NONE</v>
          </cell>
          <cell r="G40">
            <v>10.73</v>
          </cell>
          <cell r="H40" t="str">
            <v xml:space="preserve">        Teigwaren</v>
          </cell>
          <cell r="I40" t="str">
            <v>SELF</v>
          </cell>
          <cell r="J40" t="str">
            <v>SELF</v>
          </cell>
          <cell r="K40" t="str">
            <v>OV</v>
          </cell>
          <cell r="L40" t="str">
            <v>NE</v>
          </cell>
          <cell r="M40">
            <v>5</v>
          </cell>
          <cell r="O40" t="str">
            <v>10,73</v>
          </cell>
          <cell r="P40" t="str">
            <v>Teigwaren</v>
          </cell>
          <cell r="Q40">
            <v>43.584809999999997</v>
          </cell>
          <cell r="R40">
            <v>47.586489999999998</v>
          </cell>
          <cell r="S40">
            <v>45.822620000000001</v>
          </cell>
          <cell r="T40">
            <v>43.933799999999998</v>
          </cell>
          <cell r="U40">
            <v>45.03407</v>
          </cell>
          <cell r="V40">
            <v>41.165529999999997</v>
          </cell>
          <cell r="W40">
            <v>40.112130000000001</v>
          </cell>
          <cell r="X40">
            <v>41.611429999999999</v>
          </cell>
          <cell r="Y40">
            <v>41.820059999999998</v>
          </cell>
          <cell r="Z40">
            <v>41.446440000000003</v>
          </cell>
          <cell r="AA40">
            <v>35.446440000000003</v>
          </cell>
          <cell r="AB40">
            <v>29.446439999999999</v>
          </cell>
          <cell r="AC40">
            <v>35.446440000000003</v>
          </cell>
          <cell r="AD40">
            <v>6.0000000000000036</v>
          </cell>
        </row>
        <row r="41">
          <cell r="A41" t="str">
            <v>DataSpec</v>
          </cell>
          <cell r="B41" t="str">
            <v>Data</v>
          </cell>
          <cell r="C41" t="str">
            <v>Rating</v>
          </cell>
          <cell r="D41" t="str">
            <v>Rating</v>
          </cell>
          <cell r="E41" t="str">
            <v>Q134KUV_108</v>
          </cell>
          <cell r="F41" t="str">
            <v>NONE</v>
          </cell>
          <cell r="G41">
            <v>10.8</v>
          </cell>
          <cell r="H41" t="str">
            <v xml:space="preserve">      Sonstige Nahrungsmittel</v>
          </cell>
          <cell r="I41" t="str">
            <v>SELF</v>
          </cell>
          <cell r="J41" t="str">
            <v>SELF</v>
          </cell>
          <cell r="K41" t="str">
            <v>OV</v>
          </cell>
          <cell r="L41" t="str">
            <v>NE</v>
          </cell>
          <cell r="M41">
            <v>5</v>
          </cell>
          <cell r="O41" t="str">
            <v>10,8</v>
          </cell>
          <cell r="P41" t="str">
            <v>Sonstige Nahrungsmittel</v>
          </cell>
          <cell r="Q41">
            <v>42.56653</v>
          </cell>
          <cell r="R41">
            <v>39.592849999999999</v>
          </cell>
          <cell r="S41">
            <v>43.738039999999998</v>
          </cell>
          <cell r="T41">
            <v>38.156559999999999</v>
          </cell>
          <cell r="U41">
            <v>40.040900000000001</v>
          </cell>
          <cell r="V41">
            <v>45.339239999999997</v>
          </cell>
          <cell r="W41">
            <v>44.223669999999998</v>
          </cell>
          <cell r="X41">
            <v>40.678269999999998</v>
          </cell>
          <cell r="Y41">
            <v>39.379300000000001</v>
          </cell>
          <cell r="Z41">
            <v>41.65793</v>
          </cell>
          <cell r="AA41">
            <v>47.65793</v>
          </cell>
          <cell r="AB41">
            <v>53.65793</v>
          </cell>
          <cell r="AC41">
            <v>50.722549999999998</v>
          </cell>
          <cell r="AD41">
            <v>-2.9353800000000021</v>
          </cell>
        </row>
        <row r="42">
          <cell r="A42" t="str">
            <v>DataSpec</v>
          </cell>
          <cell r="B42" t="str">
            <v>Data</v>
          </cell>
          <cell r="C42" t="str">
            <v>Rating</v>
          </cell>
          <cell r="D42" t="str">
            <v>Rating</v>
          </cell>
          <cell r="E42" t="str">
            <v>Q134KUV_1081</v>
          </cell>
          <cell r="F42" t="str">
            <v>NONE</v>
          </cell>
          <cell r="G42">
            <v>10.81</v>
          </cell>
          <cell r="H42" t="str">
            <v xml:space="preserve">        Zucker</v>
          </cell>
          <cell r="I42" t="str">
            <v>SELF</v>
          </cell>
          <cell r="J42" t="str">
            <v>SELF</v>
          </cell>
          <cell r="K42" t="str">
            <v>OV</v>
          </cell>
          <cell r="L42" t="str">
            <v>NE</v>
          </cell>
          <cell r="M42">
            <v>5</v>
          </cell>
          <cell r="O42" t="str">
            <v>10,81</v>
          </cell>
          <cell r="P42" t="str">
            <v>Zucker</v>
          </cell>
          <cell r="Q42">
            <v>33.422600000000003</v>
          </cell>
          <cell r="R42">
            <v>26.122800000000002</v>
          </cell>
          <cell r="S42">
            <v>28.004180000000002</v>
          </cell>
          <cell r="T42">
            <v>24.969550000000002</v>
          </cell>
          <cell r="U42">
            <v>28.45731</v>
          </cell>
          <cell r="V42">
            <v>34.823700000000002</v>
          </cell>
          <cell r="W42">
            <v>27.744599999999998</v>
          </cell>
          <cell r="X42">
            <v>19.744599999999998</v>
          </cell>
          <cell r="Y42">
            <v>11.829840000000001</v>
          </cell>
          <cell r="Z42">
            <v>19.829840000000001</v>
          </cell>
          <cell r="AA42">
            <v>25.829840000000001</v>
          </cell>
          <cell r="AB42">
            <v>31.829840000000001</v>
          </cell>
          <cell r="AC42">
            <v>37.829839999999997</v>
          </cell>
          <cell r="AD42">
            <v>5.9999999999999964</v>
          </cell>
        </row>
        <row r="43">
          <cell r="A43" t="str">
            <v>DataSpec</v>
          </cell>
          <cell r="B43" t="str">
            <v>Data</v>
          </cell>
          <cell r="C43" t="str">
            <v>Rating</v>
          </cell>
          <cell r="D43" t="str">
            <v>Rating</v>
          </cell>
          <cell r="E43" t="str">
            <v>Q134KUV_1082</v>
          </cell>
          <cell r="F43" t="str">
            <v>NONE</v>
          </cell>
          <cell r="G43">
            <v>10.82</v>
          </cell>
          <cell r="H43" t="str">
            <v xml:space="preserve">        Süßwaren (ohne Dauerbackwaren)</v>
          </cell>
          <cell r="I43" t="str">
            <v>SELF</v>
          </cell>
          <cell r="J43" t="str">
            <v>SELF</v>
          </cell>
          <cell r="K43" t="str">
            <v>OV</v>
          </cell>
          <cell r="L43" t="str">
            <v>NE</v>
          </cell>
          <cell r="M43">
            <v>5</v>
          </cell>
          <cell r="O43" t="str">
            <v>10,82</v>
          </cell>
          <cell r="P43" t="str">
            <v>Süßwaren (ohne Dauerbackwaren)</v>
          </cell>
          <cell r="Q43">
            <v>45.013710000000003</v>
          </cell>
          <cell r="R43">
            <v>41.210209999999996</v>
          </cell>
          <cell r="S43">
            <v>46.135170000000002</v>
          </cell>
          <cell r="T43">
            <v>40.775190000000002</v>
          </cell>
          <cell r="U43">
            <v>39.221110000000003</v>
          </cell>
          <cell r="V43">
            <v>45.225189999999998</v>
          </cell>
          <cell r="W43">
            <v>44.860639999999997</v>
          </cell>
          <cell r="X43">
            <v>45.966639999999998</v>
          </cell>
          <cell r="Y43">
            <v>44.619219999999999</v>
          </cell>
          <cell r="Z43">
            <v>45.25141</v>
          </cell>
          <cell r="AA43">
            <v>50.388489999999997</v>
          </cell>
          <cell r="AB43">
            <v>56.388489999999997</v>
          </cell>
          <cell r="AC43">
            <v>50.388489999999997</v>
          </cell>
          <cell r="AD43">
            <v>-6</v>
          </cell>
        </row>
        <row r="44">
          <cell r="A44" t="str">
            <v>DataSpec</v>
          </cell>
          <cell r="B44" t="str">
            <v>Data</v>
          </cell>
          <cell r="C44" t="str">
            <v>Rating</v>
          </cell>
          <cell r="D44" t="str">
            <v>Rating</v>
          </cell>
          <cell r="E44" t="str">
            <v>Q134KUV_1083</v>
          </cell>
          <cell r="F44" t="str">
            <v>NONE</v>
          </cell>
          <cell r="G44">
            <v>10.83</v>
          </cell>
          <cell r="H44" t="str">
            <v xml:space="preserve">        Verarbeitung von Kaffee und Tee</v>
          </cell>
          <cell r="I44" t="str">
            <v>SELF</v>
          </cell>
          <cell r="J44" t="str">
            <v>SELF</v>
          </cell>
          <cell r="K44" t="str">
            <v>OV</v>
          </cell>
          <cell r="L44" t="str">
            <v>NE</v>
          </cell>
          <cell r="M44">
            <v>5</v>
          </cell>
          <cell r="O44" t="str">
            <v>10,83</v>
          </cell>
          <cell r="P44" t="str">
            <v>Verarbeitung von Kaffee und Tee</v>
          </cell>
          <cell r="Q44">
            <v>40.158149999999999</v>
          </cell>
          <cell r="R44">
            <v>39.212910000000001</v>
          </cell>
          <cell r="S44">
            <v>41.6873</v>
          </cell>
          <cell r="T44">
            <v>42.299239999999998</v>
          </cell>
          <cell r="U44">
            <v>42.635910000000003</v>
          </cell>
          <cell r="V44">
            <v>45.449820000000003</v>
          </cell>
          <cell r="W44">
            <v>44.669710000000002</v>
          </cell>
          <cell r="X44">
            <v>38.256340000000002</v>
          </cell>
          <cell r="Y44">
            <v>38.44641</v>
          </cell>
          <cell r="Z44">
            <v>41.100839999999998</v>
          </cell>
          <cell r="AA44">
            <v>46.20758</v>
          </cell>
          <cell r="AB44">
            <v>50.476210000000002</v>
          </cell>
          <cell r="AC44">
            <v>45.642319999999998</v>
          </cell>
          <cell r="AD44">
            <v>-4.8338900000000038</v>
          </cell>
        </row>
        <row r="45">
          <cell r="A45" t="str">
            <v>DataSpec</v>
          </cell>
          <cell r="B45" t="str">
            <v>Data</v>
          </cell>
          <cell r="C45" t="str">
            <v>Rating</v>
          </cell>
          <cell r="D45" t="str">
            <v>Rating</v>
          </cell>
          <cell r="E45" t="str">
            <v>Q134KUV_1084</v>
          </cell>
          <cell r="F45" t="str">
            <v>NONE</v>
          </cell>
          <cell r="G45">
            <v>10.84</v>
          </cell>
          <cell r="H45" t="str">
            <v xml:space="preserve">        Würzmittel und Soßen</v>
          </cell>
          <cell r="I45" t="str">
            <v>SELF</v>
          </cell>
          <cell r="J45" t="str">
            <v>SELF</v>
          </cell>
          <cell r="K45" t="str">
            <v>OV</v>
          </cell>
          <cell r="L45" t="str">
            <v>NE</v>
          </cell>
          <cell r="M45">
            <v>5</v>
          </cell>
          <cell r="O45" t="str">
            <v>10,84</v>
          </cell>
          <cell r="P45" t="str">
            <v>Würzmittel und Soßen</v>
          </cell>
          <cell r="Q45">
            <v>50.674729999999997</v>
          </cell>
          <cell r="R45">
            <v>50.962069999999997</v>
          </cell>
          <cell r="S45">
            <v>54.7532</v>
          </cell>
          <cell r="T45">
            <v>49.034999999999997</v>
          </cell>
          <cell r="U45">
            <v>52.946339999999999</v>
          </cell>
          <cell r="V45">
            <v>56.107489999999999</v>
          </cell>
          <cell r="W45">
            <v>55.255270000000003</v>
          </cell>
          <cell r="X45">
            <v>50.63456</v>
          </cell>
          <cell r="Y45">
            <v>46.683489999999999</v>
          </cell>
          <cell r="Z45">
            <v>50.071040000000004</v>
          </cell>
          <cell r="AA45">
            <v>56.071040000000004</v>
          </cell>
          <cell r="AB45">
            <v>59.823189999999997</v>
          </cell>
          <cell r="AC45">
            <v>53.823189999999997</v>
          </cell>
          <cell r="AD45">
            <v>-6</v>
          </cell>
        </row>
        <row r="46">
          <cell r="A46" t="str">
            <v>DataSpec</v>
          </cell>
          <cell r="B46" t="str">
            <v>Data</v>
          </cell>
          <cell r="C46" t="str">
            <v>Rating</v>
          </cell>
          <cell r="D46" t="str">
            <v>Rating</v>
          </cell>
          <cell r="E46" t="str">
            <v>Q134KUV_1085</v>
          </cell>
          <cell r="F46" t="str">
            <v>NONE</v>
          </cell>
          <cell r="G46">
            <v>10.85</v>
          </cell>
          <cell r="H46" t="str">
            <v xml:space="preserve">        Fertiggerichte</v>
          </cell>
          <cell r="I46" t="str">
            <v>SELF</v>
          </cell>
          <cell r="J46" t="str">
            <v>SELF</v>
          </cell>
          <cell r="K46" t="str">
            <v>OV</v>
          </cell>
          <cell r="L46" t="str">
            <v>NE</v>
          </cell>
          <cell r="M46">
            <v>5</v>
          </cell>
          <cell r="O46" t="str">
            <v>10,85</v>
          </cell>
          <cell r="P46" t="str">
            <v>Fertiggerichte</v>
          </cell>
          <cell r="Q46">
            <v>44.030749999999998</v>
          </cell>
          <cell r="R46">
            <v>39.020620000000001</v>
          </cell>
          <cell r="S46">
            <v>44.441029999999998</v>
          </cell>
          <cell r="T46">
            <v>36.45599</v>
          </cell>
          <cell r="U46">
            <v>41.733899999999998</v>
          </cell>
          <cell r="V46">
            <v>49.2288</v>
          </cell>
          <cell r="W46">
            <v>48.144019999999998</v>
          </cell>
          <cell r="X46">
            <v>40.498220000000003</v>
          </cell>
          <cell r="Y46">
            <v>40.248190000000001</v>
          </cell>
          <cell r="Z46">
            <v>40.858980000000003</v>
          </cell>
          <cell r="AA46">
            <v>41.465690000000002</v>
          </cell>
          <cell r="AB46">
            <v>40.919359999999998</v>
          </cell>
          <cell r="AC46">
            <v>38.473469999999999</v>
          </cell>
          <cell r="AD46">
            <v>-2.4458899999999986</v>
          </cell>
        </row>
        <row r="47">
          <cell r="A47" t="str">
            <v>DataSpec</v>
          </cell>
          <cell r="B47" t="str">
            <v>Data</v>
          </cell>
          <cell r="C47" t="str">
            <v>Rating</v>
          </cell>
          <cell r="D47" t="str">
            <v>Rating</v>
          </cell>
          <cell r="E47" t="str">
            <v>Q134KUV_1086</v>
          </cell>
          <cell r="F47" t="str">
            <v>NONE</v>
          </cell>
          <cell r="G47">
            <v>10.86</v>
          </cell>
          <cell r="H47" t="str">
            <v xml:space="preserve">        Homogenisierte u. diätet. Nahrungsmittel</v>
          </cell>
          <cell r="I47" t="str">
            <v>SELF</v>
          </cell>
          <cell r="J47" t="str">
            <v>SELF</v>
          </cell>
          <cell r="K47" t="str">
            <v>OV</v>
          </cell>
          <cell r="L47" t="str">
            <v>NE</v>
          </cell>
          <cell r="M47">
            <v>5</v>
          </cell>
          <cell r="O47" t="str">
            <v>10,86</v>
          </cell>
          <cell r="P47" t="str">
            <v>Homogenisierte u. diätet. Nahrungsmittel</v>
          </cell>
          <cell r="Q47">
            <v>40.334159999999997</v>
          </cell>
          <cell r="R47">
            <v>43.00949</v>
          </cell>
          <cell r="S47">
            <v>45.98359</v>
          </cell>
          <cell r="T47">
            <v>40.005159999999997</v>
          </cell>
          <cell r="U47">
            <v>40.96837</v>
          </cell>
          <cell r="V47">
            <v>48.96837</v>
          </cell>
          <cell r="W47">
            <v>51.587139999999998</v>
          </cell>
          <cell r="X47">
            <v>46.051670000000001</v>
          </cell>
          <cell r="Y47">
            <v>43.886890000000001</v>
          </cell>
          <cell r="Z47">
            <v>46.745249999999999</v>
          </cell>
          <cell r="AA47">
            <v>52.745249999999999</v>
          </cell>
          <cell r="AB47">
            <v>58.745249999999999</v>
          </cell>
          <cell r="AC47">
            <v>52.745249999999999</v>
          </cell>
          <cell r="AD47">
            <v>-6</v>
          </cell>
        </row>
        <row r="48">
          <cell r="A48" t="str">
            <v>DataSpec</v>
          </cell>
          <cell r="B48" t="str">
            <v>Data</v>
          </cell>
          <cell r="C48" t="str">
            <v>Rating</v>
          </cell>
          <cell r="D48" t="str">
            <v>Rating</v>
          </cell>
          <cell r="E48" t="str">
            <v>Q134KUV_1089</v>
          </cell>
          <cell r="F48" t="str">
            <v>NONE</v>
          </cell>
          <cell r="G48">
            <v>10.89</v>
          </cell>
          <cell r="H48" t="str">
            <v xml:space="preserve">        Suppen, Hefe, künstliche Konzentrate</v>
          </cell>
          <cell r="I48" t="str">
            <v>SELF</v>
          </cell>
          <cell r="J48" t="str">
            <v>SELF</v>
          </cell>
          <cell r="K48" t="str">
            <v>OV</v>
          </cell>
          <cell r="L48" t="str">
            <v>NE</v>
          </cell>
          <cell r="M48">
            <v>5</v>
          </cell>
          <cell r="O48" t="str">
            <v>10,89</v>
          </cell>
          <cell r="P48" t="str">
            <v>Suppen, Hefe, künstliche Konzentrate</v>
          </cell>
          <cell r="Q48">
            <v>40.388860000000001</v>
          </cell>
          <cell r="R48">
            <v>40.036920000000002</v>
          </cell>
          <cell r="S48">
            <v>46.268270000000001</v>
          </cell>
          <cell r="T48">
            <v>40.889539999999997</v>
          </cell>
          <cell r="U48">
            <v>43.978470000000002</v>
          </cell>
          <cell r="V48">
            <v>48.997019999999999</v>
          </cell>
          <cell r="W48">
            <v>48.108510000000003</v>
          </cell>
          <cell r="X48">
            <v>47.344830000000002</v>
          </cell>
          <cell r="Y48">
            <v>45.790129999999998</v>
          </cell>
          <cell r="Z48">
            <v>47.887979999999999</v>
          </cell>
          <cell r="AA48">
            <v>53.321680000000001</v>
          </cell>
          <cell r="AB48">
            <v>52.594209999999997</v>
          </cell>
          <cell r="AC48">
            <v>46.594209999999997</v>
          </cell>
          <cell r="AD48">
            <v>-6</v>
          </cell>
        </row>
        <row r="49">
          <cell r="A49" t="str">
            <v>DataSpec</v>
          </cell>
          <cell r="B49" t="str">
            <v>Data</v>
          </cell>
          <cell r="C49" t="str">
            <v>Rating</v>
          </cell>
          <cell r="D49" t="str">
            <v>Rating</v>
          </cell>
          <cell r="E49" t="str">
            <v>Q134KUV_109</v>
          </cell>
          <cell r="F49" t="str">
            <v>NONE</v>
          </cell>
          <cell r="G49">
            <v>10.9</v>
          </cell>
          <cell r="H49" t="str">
            <v xml:space="preserve">      Futtermittel</v>
          </cell>
          <cell r="I49" t="str">
            <v>SELF</v>
          </cell>
          <cell r="J49" t="str">
            <v>SELF</v>
          </cell>
          <cell r="K49" t="str">
            <v>OV</v>
          </cell>
          <cell r="L49" t="str">
            <v>NE</v>
          </cell>
          <cell r="M49">
            <v>5</v>
          </cell>
          <cell r="O49" t="str">
            <v>10,9</v>
          </cell>
          <cell r="P49" t="str">
            <v>Futtermittel</v>
          </cell>
          <cell r="Q49">
            <v>40.407150000000001</v>
          </cell>
          <cell r="R49">
            <v>41.403930000000003</v>
          </cell>
          <cell r="S49">
            <v>39.00141</v>
          </cell>
          <cell r="T49">
            <v>37.670490000000001</v>
          </cell>
          <cell r="U49">
            <v>37.861330000000002</v>
          </cell>
          <cell r="V49">
            <v>41.161709999999999</v>
          </cell>
          <cell r="W49">
            <v>40.503889999999998</v>
          </cell>
          <cell r="X49">
            <v>39.164960000000001</v>
          </cell>
          <cell r="Y49">
            <v>39.065330000000003</v>
          </cell>
          <cell r="Z49">
            <v>38.878219999999999</v>
          </cell>
          <cell r="AA49">
            <v>44.878219999999999</v>
          </cell>
          <cell r="AB49">
            <v>45.499749999999999</v>
          </cell>
          <cell r="AC49">
            <v>45.801769999999998</v>
          </cell>
          <cell r="AD49">
            <v>0.30201999999999884</v>
          </cell>
        </row>
        <row r="50">
          <cell r="A50" t="str">
            <v>DataSpec</v>
          </cell>
          <cell r="B50" t="str">
            <v>Data</v>
          </cell>
          <cell r="C50" t="str">
            <v>Rating</v>
          </cell>
          <cell r="D50" t="str">
            <v>Rating</v>
          </cell>
          <cell r="E50" t="str">
            <v>Q134KUV_11</v>
          </cell>
          <cell r="F50" t="str">
            <v>NONE</v>
          </cell>
          <cell r="G50">
            <v>11</v>
          </cell>
          <cell r="H50" t="str">
            <v xml:space="preserve">    Getränkeherstellung</v>
          </cell>
          <cell r="I50" t="str">
            <v>SELF</v>
          </cell>
          <cell r="J50" t="str">
            <v>SELF</v>
          </cell>
          <cell r="K50" t="str">
            <v>OV</v>
          </cell>
          <cell r="L50" t="str">
            <v>NE</v>
          </cell>
          <cell r="M50">
            <v>5</v>
          </cell>
          <cell r="O50">
            <v>11</v>
          </cell>
          <cell r="P50" t="str">
            <v>Getränkeherstellung</v>
          </cell>
          <cell r="Q50">
            <v>39.507629999999999</v>
          </cell>
          <cell r="R50">
            <v>38.965850000000003</v>
          </cell>
          <cell r="S50">
            <v>37.962850000000003</v>
          </cell>
          <cell r="T50">
            <v>39.070970000000003</v>
          </cell>
          <cell r="U50">
            <v>38.452809999999999</v>
          </cell>
          <cell r="V50">
            <v>35.370089999999998</v>
          </cell>
          <cell r="W50">
            <v>27.370090000000001</v>
          </cell>
          <cell r="X50">
            <v>33.569879999999998</v>
          </cell>
          <cell r="Y50">
            <v>34.026029999999999</v>
          </cell>
          <cell r="Z50">
            <v>34.324190000000002</v>
          </cell>
          <cell r="AA50">
            <v>38.532960000000003</v>
          </cell>
          <cell r="AB50">
            <v>39.430019999999999</v>
          </cell>
          <cell r="AC50">
            <v>45.430019999999999</v>
          </cell>
          <cell r="AD50">
            <v>6</v>
          </cell>
        </row>
        <row r="51">
          <cell r="A51" t="str">
            <v>DataSpec</v>
          </cell>
          <cell r="B51" t="str">
            <v>Data</v>
          </cell>
          <cell r="C51" t="str">
            <v>Rating</v>
          </cell>
          <cell r="D51" t="str">
            <v>Rating</v>
          </cell>
          <cell r="E51" t="str">
            <v>Q134KUV_1105</v>
          </cell>
          <cell r="F51" t="str">
            <v>NONE</v>
          </cell>
          <cell r="G51">
            <v>11.05</v>
          </cell>
          <cell r="H51" t="str">
            <v xml:space="preserve">        Brauereien</v>
          </cell>
          <cell r="I51" t="str">
            <v>SELF</v>
          </cell>
          <cell r="J51" t="str">
            <v>SELF</v>
          </cell>
          <cell r="K51" t="str">
            <v>OV</v>
          </cell>
          <cell r="L51" t="str">
            <v>NE</v>
          </cell>
          <cell r="M51">
            <v>5</v>
          </cell>
          <cell r="O51" t="str">
            <v>11,05</v>
          </cell>
          <cell r="P51" t="str">
            <v>Brauereien</v>
          </cell>
          <cell r="Q51">
            <v>37.199280000000002</v>
          </cell>
          <cell r="R51">
            <v>34.68609</v>
          </cell>
          <cell r="S51">
            <v>34.005920000000003</v>
          </cell>
          <cell r="T51">
            <v>33.063189999999999</v>
          </cell>
          <cell r="U51">
            <v>34.009619999999998</v>
          </cell>
          <cell r="V51">
            <v>27.837710000000001</v>
          </cell>
          <cell r="W51">
            <v>21.308409999999999</v>
          </cell>
          <cell r="X51">
            <v>27.026309999999999</v>
          </cell>
          <cell r="Y51">
            <v>27.491029999999999</v>
          </cell>
          <cell r="Z51">
            <v>27.52121</v>
          </cell>
          <cell r="AA51">
            <v>32.40972</v>
          </cell>
          <cell r="AB51">
            <v>33.889650000000003</v>
          </cell>
          <cell r="AC51">
            <v>39.889650000000003</v>
          </cell>
          <cell r="AD51">
            <v>6</v>
          </cell>
        </row>
        <row r="52">
          <cell r="A52" t="str">
            <v>DataSpec</v>
          </cell>
          <cell r="B52" t="str">
            <v>Data</v>
          </cell>
          <cell r="C52" t="str">
            <v>Rating</v>
          </cell>
          <cell r="D52" t="str">
            <v>Rating</v>
          </cell>
          <cell r="E52" t="str">
            <v>Q134KUV_1107</v>
          </cell>
          <cell r="F52" t="str">
            <v>NONE</v>
          </cell>
          <cell r="G52">
            <v>11.07</v>
          </cell>
          <cell r="H52" t="str">
            <v xml:space="preserve">        Erfrischungsgetränke</v>
          </cell>
          <cell r="I52" t="str">
            <v>SELF</v>
          </cell>
          <cell r="J52" t="str">
            <v>SELF</v>
          </cell>
          <cell r="K52" t="str">
            <v>OV</v>
          </cell>
          <cell r="L52" t="str">
            <v>NE</v>
          </cell>
          <cell r="M52">
            <v>5</v>
          </cell>
          <cell r="O52" t="str">
            <v>11,07</v>
          </cell>
          <cell r="P52" t="str">
            <v>Erfrischungsgetränke</v>
          </cell>
          <cell r="Q52">
            <v>45.374209999999998</v>
          </cell>
          <cell r="R52">
            <v>48.979819999999997</v>
          </cell>
          <cell r="S52">
            <v>45.900700000000001</v>
          </cell>
          <cell r="T52">
            <v>44.733809999999998</v>
          </cell>
          <cell r="U52">
            <v>41.484610000000004</v>
          </cell>
          <cell r="V52">
            <v>42.608370000000001</v>
          </cell>
          <cell r="W52">
            <v>34.745019999999997</v>
          </cell>
          <cell r="X52">
            <v>42.745019999999997</v>
          </cell>
          <cell r="Y52">
            <v>44.305250000000001</v>
          </cell>
          <cell r="Z52">
            <v>44.513010000000001</v>
          </cell>
          <cell r="AA52">
            <v>50.513010000000001</v>
          </cell>
          <cell r="AB52">
            <v>56.513010000000001</v>
          </cell>
          <cell r="AC52">
            <v>53.90475</v>
          </cell>
          <cell r="AD52">
            <v>-2.6082600000000014</v>
          </cell>
        </row>
        <row r="53">
          <cell r="A53" t="str">
            <v>DataSpec</v>
          </cell>
          <cell r="B53" t="str">
            <v>Data</v>
          </cell>
          <cell r="C53" t="str">
            <v>Rating</v>
          </cell>
          <cell r="D53" t="str">
            <v>Rating</v>
          </cell>
          <cell r="E53" t="str">
            <v>Q134KUV_12</v>
          </cell>
          <cell r="F53" t="str">
            <v>NONE</v>
          </cell>
          <cell r="G53">
            <v>12</v>
          </cell>
          <cell r="H53" t="str">
            <v xml:space="preserve">    Tabakverarbeitung</v>
          </cell>
          <cell r="I53" t="str">
            <v>SELF</v>
          </cell>
          <cell r="J53" t="str">
            <v>SELF</v>
          </cell>
          <cell r="K53" t="str">
            <v>OV</v>
          </cell>
          <cell r="L53" t="str">
            <v>NE</v>
          </cell>
          <cell r="M53">
            <v>5</v>
          </cell>
          <cell r="O53">
            <v>12</v>
          </cell>
          <cell r="P53" t="str">
            <v>Tabakverarbeitung</v>
          </cell>
          <cell r="Q53">
            <v>34.456960000000002</v>
          </cell>
          <cell r="R53">
            <v>34.483789999999999</v>
          </cell>
          <cell r="S53">
            <v>36.326720000000002</v>
          </cell>
          <cell r="T53">
            <v>37.51164</v>
          </cell>
          <cell r="U53">
            <v>37.81474</v>
          </cell>
          <cell r="V53">
            <v>33.701189999999997</v>
          </cell>
          <cell r="W53">
            <v>33.651699999999998</v>
          </cell>
          <cell r="X53">
            <v>34.01352</v>
          </cell>
          <cell r="Y53">
            <v>34.831699999999998</v>
          </cell>
          <cell r="Z53">
            <v>34.91742</v>
          </cell>
          <cell r="AA53">
            <v>37.958849999999998</v>
          </cell>
          <cell r="AB53">
            <v>33.30198</v>
          </cell>
          <cell r="AC53">
            <v>38.40249</v>
          </cell>
          <cell r="AD53">
            <v>5.1005099999999999</v>
          </cell>
        </row>
        <row r="54">
          <cell r="A54" t="str">
            <v>DataSpec</v>
          </cell>
          <cell r="B54" t="str">
            <v>Data</v>
          </cell>
          <cell r="C54" t="str">
            <v>Rating</v>
          </cell>
          <cell r="D54" t="str">
            <v>Rating</v>
          </cell>
          <cell r="E54" t="str">
            <v>Q134KUV_13</v>
          </cell>
          <cell r="F54" t="str">
            <v>NONE</v>
          </cell>
          <cell r="G54">
            <v>13</v>
          </cell>
          <cell r="H54" t="str">
            <v xml:space="preserve">    Textilien</v>
          </cell>
          <cell r="I54" t="str">
            <v>SELF</v>
          </cell>
          <cell r="J54" t="str">
            <v>SELF</v>
          </cell>
          <cell r="K54" t="str">
            <v>OV</v>
          </cell>
          <cell r="L54" t="str">
            <v>NE</v>
          </cell>
          <cell r="M54">
            <v>5</v>
          </cell>
          <cell r="O54">
            <v>13</v>
          </cell>
          <cell r="P54" t="str">
            <v>Textilien</v>
          </cell>
          <cell r="Q54">
            <v>38.936230000000002</v>
          </cell>
          <cell r="R54">
            <v>36.438609999999997</v>
          </cell>
          <cell r="S54">
            <v>39.880189999999999</v>
          </cell>
          <cell r="T54">
            <v>41.759239999999998</v>
          </cell>
          <cell r="U54">
            <v>40.577289999999998</v>
          </cell>
          <cell r="V54">
            <v>43.333419999999997</v>
          </cell>
          <cell r="W54">
            <v>40.780650000000001</v>
          </cell>
          <cell r="X54">
            <v>44.84234</v>
          </cell>
          <cell r="Y54">
            <v>43.662329999999997</v>
          </cell>
          <cell r="Z54">
            <v>43.9268</v>
          </cell>
          <cell r="AA54">
            <v>44.4955</v>
          </cell>
          <cell r="AB54">
            <v>41.152529999999999</v>
          </cell>
          <cell r="AC54">
            <v>38.229849999999999</v>
          </cell>
          <cell r="AD54">
            <v>-2.9226799999999997</v>
          </cell>
        </row>
        <row r="55">
          <cell r="A55" t="str">
            <v>DataSpec</v>
          </cell>
          <cell r="B55" t="str">
            <v>Data</v>
          </cell>
          <cell r="C55" t="str">
            <v>Rating</v>
          </cell>
          <cell r="D55" t="str">
            <v>Rating</v>
          </cell>
          <cell r="E55" t="str">
            <v>Q134KUV_131</v>
          </cell>
          <cell r="F55" t="str">
            <v>NONE</v>
          </cell>
          <cell r="G55">
            <v>13.1</v>
          </cell>
          <cell r="H55" t="str">
            <v xml:space="preserve">      Spinnstoffaufbereitung und Spinnerei</v>
          </cell>
          <cell r="I55" t="str">
            <v>SELF</v>
          </cell>
          <cell r="J55" t="str">
            <v>SELF</v>
          </cell>
          <cell r="K55" t="str">
            <v>OV</v>
          </cell>
          <cell r="L55" t="str">
            <v>NE</v>
          </cell>
          <cell r="M55">
            <v>5</v>
          </cell>
          <cell r="O55" t="str">
            <v>13,1</v>
          </cell>
          <cell r="P55" t="str">
            <v>Spinnstoffaufbereitung und Spinnerei</v>
          </cell>
          <cell r="Q55">
            <v>40.118549999999999</v>
          </cell>
          <cell r="R55">
            <v>38.455849999999998</v>
          </cell>
          <cell r="S55">
            <v>40.158610000000003</v>
          </cell>
          <cell r="T55">
            <v>35.717469999999999</v>
          </cell>
          <cell r="U55">
            <v>37.510109999999997</v>
          </cell>
          <cell r="V55">
            <v>35.69012</v>
          </cell>
          <cell r="W55">
            <v>35.609340000000003</v>
          </cell>
          <cell r="X55">
            <v>38.942239999999998</v>
          </cell>
          <cell r="Y55">
            <v>36.328130000000002</v>
          </cell>
          <cell r="Z55">
            <v>38.406059999999997</v>
          </cell>
          <cell r="AA55">
            <v>33.159689999999998</v>
          </cell>
          <cell r="AB55">
            <v>27.159690000000001</v>
          </cell>
          <cell r="AC55">
            <v>33.159689999999998</v>
          </cell>
          <cell r="AD55">
            <v>5.9999999999999964</v>
          </cell>
        </row>
        <row r="56">
          <cell r="A56" t="str">
            <v>DataSpec</v>
          </cell>
          <cell r="B56" t="str">
            <v>Data</v>
          </cell>
          <cell r="C56" t="str">
            <v>Rating</v>
          </cell>
          <cell r="D56" t="str">
            <v>Rating</v>
          </cell>
          <cell r="E56" t="str">
            <v>Q134KUV_132</v>
          </cell>
          <cell r="F56" t="str">
            <v>NONE</v>
          </cell>
          <cell r="G56">
            <v>13.2</v>
          </cell>
          <cell r="H56" t="str">
            <v xml:space="preserve">      Weberei</v>
          </cell>
          <cell r="I56" t="str">
            <v>SELF</v>
          </cell>
          <cell r="J56" t="str">
            <v>SELF</v>
          </cell>
          <cell r="K56" t="str">
            <v>OV</v>
          </cell>
          <cell r="L56" t="str">
            <v>NE</v>
          </cell>
          <cell r="M56">
            <v>5</v>
          </cell>
          <cell r="O56" t="str">
            <v>13,2</v>
          </cell>
          <cell r="P56" t="str">
            <v>Weberei</v>
          </cell>
          <cell r="Q56">
            <v>46.160339999999998</v>
          </cell>
          <cell r="R56">
            <v>46.66583</v>
          </cell>
          <cell r="S56">
            <v>47.66583</v>
          </cell>
          <cell r="T56">
            <v>48.66583</v>
          </cell>
          <cell r="U56">
            <v>52.082999999999998</v>
          </cell>
          <cell r="V56">
            <v>54.243569999999998</v>
          </cell>
          <cell r="W56">
            <v>52.549750000000003</v>
          </cell>
          <cell r="X56">
            <v>55.058880000000002</v>
          </cell>
          <cell r="Y56">
            <v>53.807130000000001</v>
          </cell>
          <cell r="Z56">
            <v>53.335630000000002</v>
          </cell>
          <cell r="AA56">
            <v>47.335630000000002</v>
          </cell>
          <cell r="AB56">
            <v>41.335630000000002</v>
          </cell>
          <cell r="AC56">
            <v>35.335630000000002</v>
          </cell>
          <cell r="AD56">
            <v>-6</v>
          </cell>
        </row>
        <row r="57">
          <cell r="A57" t="str">
            <v>DataSpec</v>
          </cell>
          <cell r="B57" t="str">
            <v>Data</v>
          </cell>
          <cell r="C57" t="str">
            <v>Rating</v>
          </cell>
          <cell r="D57" t="str">
            <v>Rating</v>
          </cell>
          <cell r="E57" t="str">
            <v>Q134KUV_133</v>
          </cell>
          <cell r="F57" t="str">
            <v>NONE</v>
          </cell>
          <cell r="G57">
            <v>13.3</v>
          </cell>
          <cell r="H57" t="str">
            <v xml:space="preserve">      Veredlung von Textilien und Bekleidung</v>
          </cell>
          <cell r="I57" t="str">
            <v>SELF</v>
          </cell>
          <cell r="J57" t="str">
            <v>SELF</v>
          </cell>
          <cell r="K57" t="str">
            <v>OV</v>
          </cell>
          <cell r="L57" t="str">
            <v>NE</v>
          </cell>
          <cell r="M57">
            <v>5</v>
          </cell>
          <cell r="O57" t="str">
            <v>13,3</v>
          </cell>
          <cell r="P57" t="str">
            <v>Veredlung von Textilien und Bekleidung</v>
          </cell>
          <cell r="Q57">
            <v>39.6721</v>
          </cell>
          <cell r="R57">
            <v>38.25788</v>
          </cell>
          <cell r="S57">
            <v>37.415669999999999</v>
          </cell>
          <cell r="T57">
            <v>38.857959999999999</v>
          </cell>
          <cell r="U57">
            <v>36.035960000000003</v>
          </cell>
          <cell r="V57">
            <v>40.530270000000002</v>
          </cell>
          <cell r="W57">
            <v>36.240560000000002</v>
          </cell>
          <cell r="X57">
            <v>41.049790000000002</v>
          </cell>
          <cell r="Y57">
            <v>40.134270000000001</v>
          </cell>
          <cell r="Z57">
            <v>43.017659999999999</v>
          </cell>
          <cell r="AA57">
            <v>48.547550000000001</v>
          </cell>
          <cell r="AB57">
            <v>44.462589999999999</v>
          </cell>
          <cell r="AC57">
            <v>41.854999999999997</v>
          </cell>
          <cell r="AD57">
            <v>-2.6075900000000019</v>
          </cell>
        </row>
        <row r="58">
          <cell r="A58" t="str">
            <v>DataSpec</v>
          </cell>
          <cell r="B58" t="str">
            <v>Data</v>
          </cell>
          <cell r="C58" t="str">
            <v>Rating</v>
          </cell>
          <cell r="D58" t="str">
            <v>Rating</v>
          </cell>
          <cell r="E58" t="str">
            <v>Q134KUV_139</v>
          </cell>
          <cell r="F58" t="str">
            <v>NONE</v>
          </cell>
          <cell r="G58">
            <v>13.9</v>
          </cell>
          <cell r="H58" t="str">
            <v xml:space="preserve">      Sonstige Textilwaren</v>
          </cell>
          <cell r="I58" t="str">
            <v>SELF</v>
          </cell>
          <cell r="J58" t="str">
            <v>SELF</v>
          </cell>
          <cell r="K58" t="str">
            <v>OV</v>
          </cell>
          <cell r="L58" t="str">
            <v>NE</v>
          </cell>
          <cell r="M58">
            <v>5</v>
          </cell>
          <cell r="O58" t="str">
            <v>13,9</v>
          </cell>
          <cell r="P58" t="str">
            <v>Sonstige Textilwaren</v>
          </cell>
          <cell r="Q58">
            <v>37.774470000000001</v>
          </cell>
          <cell r="R58">
            <v>34.383870000000002</v>
          </cell>
          <cell r="S58">
            <v>40.3292</v>
          </cell>
          <cell r="T58">
            <v>42.880510000000001</v>
          </cell>
          <cell r="U58">
            <v>41.958629999999999</v>
          </cell>
          <cell r="V58">
            <v>44.142420000000001</v>
          </cell>
          <cell r="W58">
            <v>42.262419999999999</v>
          </cell>
          <cell r="X58">
            <v>46.132599999999996</v>
          </cell>
          <cell r="Y58">
            <v>44.904980000000002</v>
          </cell>
          <cell r="Z58">
            <v>43.781739999999999</v>
          </cell>
          <cell r="AA58">
            <v>42.689010000000003</v>
          </cell>
          <cell r="AB58">
            <v>40.125</v>
          </cell>
          <cell r="AC58">
            <v>36.719610000000003</v>
          </cell>
          <cell r="AD58">
            <v>-3.405389999999997</v>
          </cell>
        </row>
        <row r="59">
          <cell r="A59" t="str">
            <v>DataSpec</v>
          </cell>
          <cell r="B59" t="str">
            <v>Data</v>
          </cell>
          <cell r="C59" t="str">
            <v>Rating</v>
          </cell>
          <cell r="D59" t="str">
            <v>Rating</v>
          </cell>
          <cell r="E59" t="str">
            <v>Q134KUV_1395</v>
          </cell>
          <cell r="F59" t="str">
            <v>NONE</v>
          </cell>
          <cell r="G59">
            <v>13.95</v>
          </cell>
          <cell r="H59" t="str">
            <v xml:space="preserve">        Vliesstoff, Erzeugnisse daraus</v>
          </cell>
          <cell r="I59" t="str">
            <v>SELF</v>
          </cell>
          <cell r="J59" t="str">
            <v>SELF</v>
          </cell>
          <cell r="K59" t="str">
            <v>OV</v>
          </cell>
          <cell r="L59" t="str">
            <v>NE</v>
          </cell>
          <cell r="M59">
            <v>5</v>
          </cell>
          <cell r="O59" t="str">
            <v>13,95</v>
          </cell>
          <cell r="P59" t="str">
            <v>Vliesstoff, Erzeugnisse daraus</v>
          </cell>
          <cell r="Q59">
            <v>43.191960000000002</v>
          </cell>
          <cell r="R59">
            <v>42.574480000000001</v>
          </cell>
          <cell r="S59">
            <v>40.596380000000003</v>
          </cell>
          <cell r="T59">
            <v>45.988759999999999</v>
          </cell>
          <cell r="U59">
            <v>42.294809999999998</v>
          </cell>
          <cell r="V59">
            <v>40.162680000000002</v>
          </cell>
          <cell r="W59">
            <v>38.307229999999997</v>
          </cell>
          <cell r="X59">
            <v>35.896320000000003</v>
          </cell>
          <cell r="Y59">
            <v>35.582610000000003</v>
          </cell>
          <cell r="Z59">
            <v>34.910440000000001</v>
          </cell>
          <cell r="AA59">
            <v>35.335470000000001</v>
          </cell>
          <cell r="AB59">
            <v>34.23218</v>
          </cell>
          <cell r="AC59">
            <v>30.580590000000001</v>
          </cell>
          <cell r="AD59">
            <v>-3.6515899999999988</v>
          </cell>
        </row>
        <row r="60">
          <cell r="A60" t="str">
            <v>DataSpec</v>
          </cell>
          <cell r="B60" t="str">
            <v>Data</v>
          </cell>
          <cell r="C60" t="str">
            <v>Rating</v>
          </cell>
          <cell r="D60" t="str">
            <v>Rating</v>
          </cell>
          <cell r="E60" t="str">
            <v>Q134KUV_1396</v>
          </cell>
          <cell r="F60" t="str">
            <v>NONE</v>
          </cell>
          <cell r="G60">
            <v>13.96</v>
          </cell>
          <cell r="H60" t="str">
            <v xml:space="preserve">        Technische Textilien</v>
          </cell>
          <cell r="I60" t="str">
            <v>SELF</v>
          </cell>
          <cell r="J60" t="str">
            <v>SELF</v>
          </cell>
          <cell r="K60" t="str">
            <v>OV</v>
          </cell>
          <cell r="L60" t="str">
            <v>NE</v>
          </cell>
          <cell r="M60">
            <v>5</v>
          </cell>
          <cell r="O60" t="str">
            <v>13,96</v>
          </cell>
          <cell r="P60" t="str">
            <v>Technische Textilien</v>
          </cell>
          <cell r="Q60">
            <v>33.14481</v>
          </cell>
          <cell r="R60">
            <v>28.292259999999999</v>
          </cell>
          <cell r="S60">
            <v>36.292259999999999</v>
          </cell>
          <cell r="T60">
            <v>35.867570000000001</v>
          </cell>
          <cell r="U60">
            <v>39.328690000000002</v>
          </cell>
          <cell r="V60">
            <v>42.9086</v>
          </cell>
          <cell r="W60">
            <v>41.249980000000001</v>
          </cell>
          <cell r="X60">
            <v>43.580590000000001</v>
          </cell>
          <cell r="Y60">
            <v>44.043610000000001</v>
          </cell>
          <cell r="Z60">
            <v>43.816299999999998</v>
          </cell>
          <cell r="AA60">
            <v>49.816299999999998</v>
          </cell>
          <cell r="AB60">
            <v>49.491729999999997</v>
          </cell>
          <cell r="AC60">
            <v>46.118409999999997</v>
          </cell>
          <cell r="AD60">
            <v>-3.3733199999999997</v>
          </cell>
        </row>
        <row r="61">
          <cell r="A61" t="str">
            <v>DataSpec</v>
          </cell>
          <cell r="B61" t="str">
            <v>Data</v>
          </cell>
          <cell r="C61" t="str">
            <v>Rating</v>
          </cell>
          <cell r="D61" t="str">
            <v>Rating</v>
          </cell>
          <cell r="E61" t="str">
            <v>Q134KUV_14</v>
          </cell>
          <cell r="F61" t="str">
            <v>NONE</v>
          </cell>
          <cell r="G61">
            <v>14</v>
          </cell>
          <cell r="H61" t="str">
            <v xml:space="preserve">    Bekleidung</v>
          </cell>
          <cell r="I61" t="str">
            <v>SELF</v>
          </cell>
          <cell r="J61" t="str">
            <v>SELF</v>
          </cell>
          <cell r="K61" t="str">
            <v>OV</v>
          </cell>
          <cell r="L61" t="str">
            <v>NE</v>
          </cell>
          <cell r="M61">
            <v>5</v>
          </cell>
          <cell r="O61">
            <v>14</v>
          </cell>
          <cell r="P61" t="str">
            <v>Bekleidung</v>
          </cell>
          <cell r="Q61">
            <v>35.357939999999999</v>
          </cell>
          <cell r="R61">
            <v>34.825159999999997</v>
          </cell>
          <cell r="S61">
            <v>38.945210000000003</v>
          </cell>
          <cell r="T61">
            <v>39.51782</v>
          </cell>
          <cell r="U61">
            <v>38.46913</v>
          </cell>
          <cell r="V61">
            <v>37.849319999999999</v>
          </cell>
          <cell r="W61">
            <v>38.356369999999998</v>
          </cell>
          <cell r="X61">
            <v>37.027979999999999</v>
          </cell>
          <cell r="Y61">
            <v>37.013010000000001</v>
          </cell>
          <cell r="Z61">
            <v>37.832590000000003</v>
          </cell>
          <cell r="AA61">
            <v>34.587899999999998</v>
          </cell>
          <cell r="AB61">
            <v>30.715810000000001</v>
          </cell>
          <cell r="AC61">
            <v>32.557549999999999</v>
          </cell>
          <cell r="AD61">
            <v>1.8417399999999979</v>
          </cell>
        </row>
        <row r="62">
          <cell r="A62" t="str">
            <v>DataSpec</v>
          </cell>
          <cell r="B62" t="str">
            <v>Data</v>
          </cell>
          <cell r="C62" t="str">
            <v>Rating</v>
          </cell>
          <cell r="D62" t="str">
            <v>Rating</v>
          </cell>
          <cell r="E62" t="str">
            <v>Q134KUV_141</v>
          </cell>
          <cell r="F62" t="str">
            <v>NONE</v>
          </cell>
          <cell r="G62">
            <v>14.1</v>
          </cell>
          <cell r="H62" t="str">
            <v xml:space="preserve">      Bekleidung (ohne Pelzbekleidung)</v>
          </cell>
          <cell r="I62" t="str">
            <v>SELF</v>
          </cell>
          <cell r="J62" t="str">
            <v>SELF</v>
          </cell>
          <cell r="K62" t="str">
            <v>OV</v>
          </cell>
          <cell r="L62" t="str">
            <v>NE</v>
          </cell>
          <cell r="M62">
            <v>5</v>
          </cell>
          <cell r="O62" t="str">
            <v>14,1</v>
          </cell>
          <cell r="P62" t="str">
            <v>Bekleidung (ohne Pelzbekleidung)</v>
          </cell>
          <cell r="Q62">
            <v>35.357939999999999</v>
          </cell>
          <cell r="R62">
            <v>34.825159999999997</v>
          </cell>
          <cell r="S62">
            <v>38.945210000000003</v>
          </cell>
          <cell r="T62">
            <v>39.51782</v>
          </cell>
          <cell r="U62">
            <v>38.46913</v>
          </cell>
          <cell r="V62">
            <v>37.849319999999999</v>
          </cell>
          <cell r="W62">
            <v>38.356369999999998</v>
          </cell>
          <cell r="X62">
            <v>37.027979999999999</v>
          </cell>
          <cell r="Y62">
            <v>37.013010000000001</v>
          </cell>
          <cell r="Z62">
            <v>37.832590000000003</v>
          </cell>
          <cell r="AA62">
            <v>34.587899999999998</v>
          </cell>
          <cell r="AB62">
            <v>30.715810000000001</v>
          </cell>
          <cell r="AC62">
            <v>32.557549999999999</v>
          </cell>
          <cell r="AD62">
            <v>1.8417399999999979</v>
          </cell>
        </row>
        <row r="63">
          <cell r="A63" t="str">
            <v>DataSpec</v>
          </cell>
          <cell r="B63" t="str">
            <v>Data</v>
          </cell>
          <cell r="C63" t="str">
            <v>Rating</v>
          </cell>
          <cell r="D63" t="str">
            <v>Rating</v>
          </cell>
          <cell r="E63" t="str">
            <v>Q134KUV_142</v>
          </cell>
          <cell r="F63" t="str">
            <v>NONE</v>
          </cell>
          <cell r="G63">
            <v>14.2</v>
          </cell>
          <cell r="H63" t="str">
            <v xml:space="preserve">      Pelzwaren</v>
          </cell>
          <cell r="I63" t="str">
            <v>SELF</v>
          </cell>
          <cell r="J63" t="str">
            <v>SELF</v>
          </cell>
          <cell r="K63" t="str">
            <v>OV</v>
          </cell>
          <cell r="L63" t="str">
            <v>NE</v>
          </cell>
          <cell r="M63">
            <v>5</v>
          </cell>
          <cell r="O63" t="str">
            <v>14,2</v>
          </cell>
          <cell r="P63" t="str">
            <v>Pelzwaren</v>
          </cell>
          <cell r="Q63">
            <v>35.357939999999999</v>
          </cell>
          <cell r="R63">
            <v>34.825159999999997</v>
          </cell>
          <cell r="S63">
            <v>38.945210000000003</v>
          </cell>
          <cell r="T63">
            <v>39.51782</v>
          </cell>
          <cell r="U63">
            <v>38.46913</v>
          </cell>
          <cell r="V63">
            <v>37.849319999999999</v>
          </cell>
          <cell r="W63">
            <v>38.356369999999998</v>
          </cell>
          <cell r="X63">
            <v>37.027979999999999</v>
          </cell>
          <cell r="Y63">
            <v>37.013010000000001</v>
          </cell>
          <cell r="Z63">
            <v>37.832590000000003</v>
          </cell>
          <cell r="AA63">
            <v>34.587899999999998</v>
          </cell>
          <cell r="AB63">
            <v>30.715810000000001</v>
          </cell>
          <cell r="AC63">
            <v>32.557549999999999</v>
          </cell>
          <cell r="AD63">
            <v>1.8417399999999979</v>
          </cell>
        </row>
        <row r="64">
          <cell r="A64" t="str">
            <v>DataSpec</v>
          </cell>
          <cell r="B64" t="str">
            <v>Data</v>
          </cell>
          <cell r="C64" t="str">
            <v>Rating</v>
          </cell>
          <cell r="D64" t="str">
            <v>Rating</v>
          </cell>
          <cell r="E64" t="str">
            <v>Q134KUV_143</v>
          </cell>
          <cell r="F64" t="str">
            <v>NONE</v>
          </cell>
          <cell r="G64">
            <v>14.3</v>
          </cell>
          <cell r="H64" t="str">
            <v xml:space="preserve">      Wirk- und Strickwaren</v>
          </cell>
          <cell r="I64" t="str">
            <v>SELF</v>
          </cell>
          <cell r="J64" t="str">
            <v>SELF</v>
          </cell>
          <cell r="K64" t="str">
            <v>OV</v>
          </cell>
          <cell r="L64" t="str">
            <v>NE</v>
          </cell>
          <cell r="M64">
            <v>5</v>
          </cell>
          <cell r="O64" t="str">
            <v>14,3</v>
          </cell>
          <cell r="P64" t="str">
            <v>Wirk- und Strickwaren</v>
          </cell>
          <cell r="Q64">
            <v>35.357939999999999</v>
          </cell>
          <cell r="R64">
            <v>34.825159999999997</v>
          </cell>
          <cell r="S64">
            <v>38.945210000000003</v>
          </cell>
          <cell r="T64">
            <v>39.51782</v>
          </cell>
          <cell r="U64">
            <v>38.46913</v>
          </cell>
          <cell r="V64">
            <v>37.849319999999999</v>
          </cell>
          <cell r="W64">
            <v>38.356369999999998</v>
          </cell>
          <cell r="X64">
            <v>37.027979999999999</v>
          </cell>
          <cell r="Y64">
            <v>37.013010000000001</v>
          </cell>
          <cell r="Z64">
            <v>37.832590000000003</v>
          </cell>
          <cell r="AA64">
            <v>34.587899999999998</v>
          </cell>
          <cell r="AB64">
            <v>30.715810000000001</v>
          </cell>
          <cell r="AC64">
            <v>32.557549999999999</v>
          </cell>
          <cell r="AD64">
            <v>1.8417399999999979</v>
          </cell>
        </row>
        <row r="65">
          <cell r="A65" t="str">
            <v>DataSpec</v>
          </cell>
          <cell r="B65" t="str">
            <v>Data</v>
          </cell>
          <cell r="C65" t="str">
            <v>Rating</v>
          </cell>
          <cell r="D65" t="str">
            <v>Rating</v>
          </cell>
          <cell r="E65" t="str">
            <v>Q134KUV_15</v>
          </cell>
          <cell r="F65" t="str">
            <v>NONE</v>
          </cell>
          <cell r="G65">
            <v>15</v>
          </cell>
          <cell r="H65" t="str">
            <v xml:space="preserve">    Leder, Lederwaren und Schuhe</v>
          </cell>
          <cell r="I65" t="str">
            <v>SELF</v>
          </cell>
          <cell r="J65" t="str">
            <v>SELF</v>
          </cell>
          <cell r="K65" t="str">
            <v>OV</v>
          </cell>
          <cell r="L65" t="str">
            <v>NE</v>
          </cell>
          <cell r="M65">
            <v>5</v>
          </cell>
          <cell r="O65">
            <v>15</v>
          </cell>
          <cell r="P65" t="str">
            <v>Leder, Lederwaren und Schuhe</v>
          </cell>
          <cell r="Q65">
            <v>46.241990000000001</v>
          </cell>
          <cell r="R65">
            <v>43.900239999999997</v>
          </cell>
          <cell r="S65">
            <v>45.551110000000001</v>
          </cell>
          <cell r="T65">
            <v>42.803269999999998</v>
          </cell>
          <cell r="U65">
            <v>43.126629999999999</v>
          </cell>
          <cell r="V65">
            <v>47.241320000000002</v>
          </cell>
          <cell r="W65">
            <v>43.219760000000001</v>
          </cell>
          <cell r="X65">
            <v>46.275509999999997</v>
          </cell>
          <cell r="Y65">
            <v>46.005139999999997</v>
          </cell>
          <cell r="Z65">
            <v>45.344070000000002</v>
          </cell>
          <cell r="AA65">
            <v>44.494579999999999</v>
          </cell>
          <cell r="AB65">
            <v>42.725850000000001</v>
          </cell>
          <cell r="AC65">
            <v>41.908700000000003</v>
          </cell>
          <cell r="AD65">
            <v>-0.81714999999999804</v>
          </cell>
        </row>
        <row r="66">
          <cell r="A66" t="str">
            <v>DataSpec</v>
          </cell>
          <cell r="B66" t="str">
            <v>Data</v>
          </cell>
          <cell r="C66" t="str">
            <v>Rating</v>
          </cell>
          <cell r="D66" t="str">
            <v>Rating</v>
          </cell>
          <cell r="E66" t="str">
            <v>Q134KUV_151</v>
          </cell>
          <cell r="F66" t="str">
            <v>NONE</v>
          </cell>
          <cell r="G66">
            <v>15.1</v>
          </cell>
          <cell r="H66" t="str">
            <v xml:space="preserve">      Leder und Lederwaren (ohne Bekleidung)</v>
          </cell>
          <cell r="I66" t="str">
            <v>SELF</v>
          </cell>
          <cell r="J66" t="str">
            <v>SELF</v>
          </cell>
          <cell r="K66" t="str">
            <v>OV</v>
          </cell>
          <cell r="L66" t="str">
            <v>NE</v>
          </cell>
          <cell r="M66">
            <v>5</v>
          </cell>
          <cell r="O66" t="str">
            <v>15,1</v>
          </cell>
          <cell r="P66" t="str">
            <v>Leder und Lederwaren (ohne Bekleidung)</v>
          </cell>
          <cell r="Q66">
            <v>46.322240000000001</v>
          </cell>
          <cell r="R66">
            <v>45.817369999999997</v>
          </cell>
          <cell r="S66">
            <v>43.367899999999999</v>
          </cell>
          <cell r="T66">
            <v>36.129249999999999</v>
          </cell>
          <cell r="U66">
            <v>38.64611</v>
          </cell>
          <cell r="V66">
            <v>46.64611</v>
          </cell>
          <cell r="W66">
            <v>45.089939999999999</v>
          </cell>
          <cell r="X66">
            <v>47.018569999999997</v>
          </cell>
          <cell r="Y66">
            <v>46.874960000000002</v>
          </cell>
          <cell r="Z66">
            <v>45.034489999999998</v>
          </cell>
          <cell r="AA66">
            <v>45.839390000000002</v>
          </cell>
          <cell r="AB66">
            <v>44.907829999999997</v>
          </cell>
          <cell r="AC66">
            <v>42.570189999999997</v>
          </cell>
          <cell r="AD66">
            <v>-2.3376400000000004</v>
          </cell>
        </row>
        <row r="67">
          <cell r="A67" t="str">
            <v>DataSpec</v>
          </cell>
          <cell r="B67" t="str">
            <v>Data</v>
          </cell>
          <cell r="C67" t="str">
            <v>Rating</v>
          </cell>
          <cell r="D67" t="str">
            <v>Rating</v>
          </cell>
          <cell r="E67" t="str">
            <v>Q134KUV_152</v>
          </cell>
          <cell r="F67" t="str">
            <v>NONE</v>
          </cell>
          <cell r="G67">
            <v>15.2</v>
          </cell>
          <cell r="H67" t="str">
            <v xml:space="preserve">      Schuhe</v>
          </cell>
          <cell r="I67" t="str">
            <v>SELF</v>
          </cell>
          <cell r="J67" t="str">
            <v>SELF</v>
          </cell>
          <cell r="K67" t="str">
            <v>OV</v>
          </cell>
          <cell r="L67" t="str">
            <v>NE</v>
          </cell>
          <cell r="M67">
            <v>5</v>
          </cell>
          <cell r="O67" t="str">
            <v>15,2</v>
          </cell>
          <cell r="P67" t="str">
            <v>Schuhe</v>
          </cell>
          <cell r="Q67">
            <v>46.117809999999999</v>
          </cell>
          <cell r="R67">
            <v>40.933540000000001</v>
          </cell>
          <cell r="S67">
            <v>48.933540000000001</v>
          </cell>
          <cell r="T67">
            <v>53.12715</v>
          </cell>
          <cell r="U67">
            <v>50.361579999999996</v>
          </cell>
          <cell r="V67">
            <v>48.201819999999998</v>
          </cell>
          <cell r="W67">
            <v>40.201819999999998</v>
          </cell>
          <cell r="X67">
            <v>45.076430000000002</v>
          </cell>
          <cell r="Y67">
            <v>44.601509999999998</v>
          </cell>
          <cell r="Z67">
            <v>45.843640000000001</v>
          </cell>
          <cell r="AA67">
            <v>42.203879999999998</v>
          </cell>
          <cell r="AB67">
            <v>39.005670000000002</v>
          </cell>
          <cell r="AC67">
            <v>40.755549999999999</v>
          </cell>
          <cell r="AD67">
            <v>1.7498799999999974</v>
          </cell>
        </row>
        <row r="68">
          <cell r="A68" t="str">
            <v>DataSpec</v>
          </cell>
          <cell r="B68" t="str">
            <v>Data</v>
          </cell>
          <cell r="C68" t="str">
            <v>Rating</v>
          </cell>
          <cell r="D68" t="str">
            <v>Rating</v>
          </cell>
          <cell r="E68" t="str">
            <v>Q134KUV_16</v>
          </cell>
          <cell r="F68" t="str">
            <v>NONE</v>
          </cell>
          <cell r="G68">
            <v>16</v>
          </cell>
          <cell r="H68" t="str">
            <v xml:space="preserve">    Holz-, Flecht-, Korb- und Korkwaren</v>
          </cell>
          <cell r="I68" t="str">
            <v>SELF</v>
          </cell>
          <cell r="J68" t="str">
            <v>SELF</v>
          </cell>
          <cell r="K68" t="str">
            <v>OV</v>
          </cell>
          <cell r="L68" t="str">
            <v>NE</v>
          </cell>
          <cell r="M68">
            <v>5</v>
          </cell>
          <cell r="O68">
            <v>16</v>
          </cell>
          <cell r="P68" t="str">
            <v>Holz-, Flecht-, Korb- und Korkwaren</v>
          </cell>
          <cell r="Q68">
            <v>48.554600000000001</v>
          </cell>
          <cell r="R68">
            <v>43.318019999999997</v>
          </cell>
          <cell r="S68">
            <v>51.312089999999998</v>
          </cell>
          <cell r="T68">
            <v>45.502299999999998</v>
          </cell>
          <cell r="U68">
            <v>46.4664</v>
          </cell>
          <cell r="V68">
            <v>53.42915</v>
          </cell>
          <cell r="W68">
            <v>54.416919999999998</v>
          </cell>
          <cell r="X68">
            <v>46.416919999999998</v>
          </cell>
          <cell r="Y68">
            <v>44.190620000000003</v>
          </cell>
          <cell r="Z68">
            <v>44.319560000000003</v>
          </cell>
          <cell r="AA68">
            <v>48.126550000000002</v>
          </cell>
          <cell r="AB68">
            <v>53.655230000000003</v>
          </cell>
          <cell r="AC68">
            <v>48.984639999999999</v>
          </cell>
          <cell r="AD68">
            <v>-4.6705900000000042</v>
          </cell>
        </row>
        <row r="69">
          <cell r="A69" t="str">
            <v>DataSpec</v>
          </cell>
          <cell r="B69" t="str">
            <v>Data</v>
          </cell>
          <cell r="C69" t="str">
            <v>Rating</v>
          </cell>
          <cell r="D69" t="str">
            <v>Rating</v>
          </cell>
          <cell r="E69" t="str">
            <v>Q134KUV_161</v>
          </cell>
          <cell r="F69" t="str">
            <v>NONE</v>
          </cell>
          <cell r="G69">
            <v>16.100000000000001</v>
          </cell>
          <cell r="H69" t="str">
            <v xml:space="preserve">      Säge-, Hobel- und Holzimprägnierwerke</v>
          </cell>
          <cell r="I69" t="str">
            <v>SELF</v>
          </cell>
          <cell r="J69" t="str">
            <v>SELF</v>
          </cell>
          <cell r="K69" t="str">
            <v>OV</v>
          </cell>
          <cell r="L69" t="str">
            <v>NE</v>
          </cell>
          <cell r="M69">
            <v>5</v>
          </cell>
          <cell r="O69" t="str">
            <v>16,1</v>
          </cell>
          <cell r="P69" t="str">
            <v>Säge-, Hobel- und Holzimprägnierwerke</v>
          </cell>
          <cell r="Q69">
            <v>52.077719999999999</v>
          </cell>
          <cell r="R69">
            <v>54.281089999999999</v>
          </cell>
          <cell r="S69">
            <v>62.281089999999999</v>
          </cell>
          <cell r="T69">
            <v>59.396279999999997</v>
          </cell>
          <cell r="U69">
            <v>60.681930000000001</v>
          </cell>
          <cell r="V69">
            <v>68.681929999999994</v>
          </cell>
          <cell r="W69">
            <v>71.715580000000003</v>
          </cell>
          <cell r="X69">
            <v>63.715580000000003</v>
          </cell>
          <cell r="Y69">
            <v>60.427149999999997</v>
          </cell>
          <cell r="Z69">
            <v>60.533839999999998</v>
          </cell>
          <cell r="AA69">
            <v>56.205359999999999</v>
          </cell>
          <cell r="AB69">
            <v>59.903579999999998</v>
          </cell>
          <cell r="AC69">
            <v>53.903579999999998</v>
          </cell>
          <cell r="AD69">
            <v>-6</v>
          </cell>
        </row>
        <row r="70">
          <cell r="A70" t="str">
            <v>DataSpec</v>
          </cell>
          <cell r="B70" t="str">
            <v>Data</v>
          </cell>
          <cell r="C70" t="str">
            <v>Rating</v>
          </cell>
          <cell r="D70" t="str">
            <v>Rating</v>
          </cell>
          <cell r="E70" t="str">
            <v>Q134KUV_162</v>
          </cell>
          <cell r="F70" t="str">
            <v>NONE</v>
          </cell>
          <cell r="G70">
            <v>16.2</v>
          </cell>
          <cell r="H70" t="str">
            <v xml:space="preserve">      Sonstige Holz-, und Korbwaren</v>
          </cell>
          <cell r="I70" t="str">
            <v>SELF</v>
          </cell>
          <cell r="J70" t="str">
            <v>SELF</v>
          </cell>
          <cell r="K70" t="str">
            <v>OV</v>
          </cell>
          <cell r="L70" t="str">
            <v>NE</v>
          </cell>
          <cell r="M70">
            <v>5</v>
          </cell>
          <cell r="O70" t="str">
            <v>16,2</v>
          </cell>
          <cell r="P70" t="str">
            <v>Sonstige Holz-, und Korbwaren</v>
          </cell>
          <cell r="Q70">
            <v>47.599710000000002</v>
          </cell>
          <cell r="R70">
            <v>40.346620000000001</v>
          </cell>
          <cell r="S70">
            <v>48.346620000000001</v>
          </cell>
          <cell r="T70">
            <v>41.746459999999999</v>
          </cell>
          <cell r="U70">
            <v>42.71772</v>
          </cell>
          <cell r="V70">
            <v>49.406950000000002</v>
          </cell>
          <cell r="W70">
            <v>49.85521</v>
          </cell>
          <cell r="X70">
            <v>41.85521</v>
          </cell>
          <cell r="Y70">
            <v>39.908619999999999</v>
          </cell>
          <cell r="Z70">
            <v>40.043439999999997</v>
          </cell>
          <cell r="AA70">
            <v>46.043439999999997</v>
          </cell>
          <cell r="AB70">
            <v>52.043439999999997</v>
          </cell>
          <cell r="AC70">
            <v>47.719250000000002</v>
          </cell>
          <cell r="AD70">
            <v>-4.3241899999999944</v>
          </cell>
        </row>
        <row r="71">
          <cell r="A71" t="str">
            <v>DataSpec</v>
          </cell>
          <cell r="B71" t="str">
            <v>Data</v>
          </cell>
          <cell r="C71" t="str">
            <v>Rating</v>
          </cell>
          <cell r="D71" t="str">
            <v>Rating</v>
          </cell>
          <cell r="E71" t="str">
            <v>Q134KUV_1621</v>
          </cell>
          <cell r="F71" t="str">
            <v>NONE</v>
          </cell>
          <cell r="G71">
            <v>16.21</v>
          </cell>
          <cell r="H71" t="str">
            <v xml:space="preserve">        Furnier- und Holzplatten</v>
          </cell>
          <cell r="I71" t="str">
            <v>SELF</v>
          </cell>
          <cell r="J71" t="str">
            <v>SELF</v>
          </cell>
          <cell r="K71" t="str">
            <v>OV</v>
          </cell>
          <cell r="L71" t="str">
            <v>NE</v>
          </cell>
          <cell r="M71">
            <v>5</v>
          </cell>
          <cell r="O71" t="str">
            <v>16,21</v>
          </cell>
          <cell r="P71" t="str">
            <v>Furnier- und Holzplatten</v>
          </cell>
          <cell r="Q71">
            <v>48.226819999999996</v>
          </cell>
          <cell r="R71">
            <v>44.16572</v>
          </cell>
          <cell r="S71">
            <v>52.16572</v>
          </cell>
          <cell r="T71">
            <v>44.16572</v>
          </cell>
          <cell r="U71">
            <v>44.644930000000002</v>
          </cell>
          <cell r="V71">
            <v>52.644930000000002</v>
          </cell>
          <cell r="W71">
            <v>54.693240000000003</v>
          </cell>
          <cell r="X71">
            <v>47.220500000000001</v>
          </cell>
          <cell r="Y71">
            <v>44.819920000000003</v>
          </cell>
          <cell r="Z71">
            <v>44.916260000000001</v>
          </cell>
          <cell r="AA71">
            <v>50.916260000000001</v>
          </cell>
          <cell r="AB71">
            <v>56.916260000000001</v>
          </cell>
          <cell r="AC71">
            <v>60.110219999999998</v>
          </cell>
          <cell r="AD71">
            <v>3.193959999999997</v>
          </cell>
        </row>
        <row r="72">
          <cell r="A72" t="str">
            <v>DataSpec</v>
          </cell>
          <cell r="B72" t="str">
            <v>Data</v>
          </cell>
          <cell r="C72" t="str">
            <v>Rating</v>
          </cell>
          <cell r="D72" t="str">
            <v>Rating</v>
          </cell>
          <cell r="E72" t="str">
            <v>Q134KUV_1622</v>
          </cell>
          <cell r="F72" t="str">
            <v>NONE</v>
          </cell>
          <cell r="G72">
            <v>16.22</v>
          </cell>
          <cell r="H72" t="str">
            <v xml:space="preserve">        Parketttafeln</v>
          </cell>
          <cell r="I72" t="str">
            <v>SELF</v>
          </cell>
          <cell r="J72" t="str">
            <v>SELF</v>
          </cell>
          <cell r="K72" t="str">
            <v>OV</v>
          </cell>
          <cell r="L72" t="str">
            <v>NE</v>
          </cell>
          <cell r="M72">
            <v>5</v>
          </cell>
          <cell r="O72" t="str">
            <v>16,22</v>
          </cell>
          <cell r="P72" t="str">
            <v>Parketttafeln</v>
          </cell>
          <cell r="Q72">
            <v>25.59121</v>
          </cell>
          <cell r="R72">
            <v>29.901679999999999</v>
          </cell>
          <cell r="S72">
            <v>37.901679999999999</v>
          </cell>
          <cell r="T72">
            <v>34.449719999999999</v>
          </cell>
          <cell r="U72">
            <v>42.449719999999999</v>
          </cell>
          <cell r="V72">
            <v>50.449719999999999</v>
          </cell>
          <cell r="W72">
            <v>55.448819999999998</v>
          </cell>
          <cell r="X72">
            <v>60.95964</v>
          </cell>
          <cell r="Y72">
            <v>57.334530000000001</v>
          </cell>
          <cell r="Z72">
            <v>57.438519999999997</v>
          </cell>
          <cell r="AA72">
            <v>54.746839999999999</v>
          </cell>
          <cell r="AB72">
            <v>55.727960000000003</v>
          </cell>
          <cell r="AC72">
            <v>49.727960000000003</v>
          </cell>
          <cell r="AD72">
            <v>-6</v>
          </cell>
        </row>
        <row r="73">
          <cell r="A73" t="str">
            <v>DataSpec</v>
          </cell>
          <cell r="B73" t="str">
            <v>Data</v>
          </cell>
          <cell r="C73" t="str">
            <v>Rating</v>
          </cell>
          <cell r="D73" t="str">
            <v>Rating</v>
          </cell>
          <cell r="E73" t="str">
            <v>Q134KUV_1623</v>
          </cell>
          <cell r="F73" t="str">
            <v>NONE</v>
          </cell>
          <cell r="G73">
            <v>16.23</v>
          </cell>
          <cell r="H73" t="str">
            <v xml:space="preserve">        Fertigbauteile und Ausbauelemente</v>
          </cell>
          <cell r="I73" t="str">
            <v>SELF</v>
          </cell>
          <cell r="J73" t="str">
            <v>SELF</v>
          </cell>
          <cell r="K73" t="str">
            <v>OV</v>
          </cell>
          <cell r="L73" t="str">
            <v>NE</v>
          </cell>
          <cell r="M73">
            <v>5</v>
          </cell>
          <cell r="O73" t="str">
            <v>16,23</v>
          </cell>
          <cell r="P73" t="str">
            <v>Fertigbauteile und Ausbauelemente</v>
          </cell>
          <cell r="Q73">
            <v>45.861049999999999</v>
          </cell>
          <cell r="R73">
            <v>37.861049999999999</v>
          </cell>
          <cell r="S73">
            <v>41.27272</v>
          </cell>
          <cell r="T73">
            <v>37.160519999999998</v>
          </cell>
          <cell r="U73">
            <v>38.285539999999997</v>
          </cell>
          <cell r="V73">
            <v>44.439369999999997</v>
          </cell>
          <cell r="W73">
            <v>44.136769999999999</v>
          </cell>
          <cell r="X73">
            <v>36.136769999999999</v>
          </cell>
          <cell r="Y73">
            <v>33.510550000000002</v>
          </cell>
          <cell r="Z73">
            <v>33.771599999999999</v>
          </cell>
          <cell r="AA73">
            <v>39.771599999999999</v>
          </cell>
          <cell r="AB73">
            <v>45.771599999999999</v>
          </cell>
          <cell r="AC73">
            <v>39.771599999999999</v>
          </cell>
          <cell r="AD73">
            <v>-6</v>
          </cell>
        </row>
        <row r="74">
          <cell r="A74" t="str">
            <v>DataSpec</v>
          </cell>
          <cell r="B74" t="str">
            <v>Data</v>
          </cell>
          <cell r="C74" t="str">
            <v>Rating</v>
          </cell>
          <cell r="D74" t="str">
            <v>Rating</v>
          </cell>
          <cell r="E74" t="str">
            <v>Q134KUV_1624</v>
          </cell>
          <cell r="F74" t="str">
            <v>NONE</v>
          </cell>
          <cell r="G74">
            <v>16.239999999999998</v>
          </cell>
          <cell r="H74" t="str">
            <v xml:space="preserve">        Verpackungsmittel aus Holz</v>
          </cell>
          <cell r="I74" t="str">
            <v>SELF</v>
          </cell>
          <cell r="J74" t="str">
            <v>SELF</v>
          </cell>
          <cell r="K74" t="str">
            <v>OV</v>
          </cell>
          <cell r="L74" t="str">
            <v>NE</v>
          </cell>
          <cell r="M74">
            <v>5</v>
          </cell>
          <cell r="O74" t="str">
            <v>16,24</v>
          </cell>
          <cell r="P74" t="str">
            <v>Verpackungsmittel aus Holz</v>
          </cell>
          <cell r="Q74">
            <v>48.228409999999997</v>
          </cell>
          <cell r="R74">
            <v>40.228409999999997</v>
          </cell>
          <cell r="S74">
            <v>45.122140000000002</v>
          </cell>
          <cell r="T74">
            <v>37.669069999999998</v>
          </cell>
          <cell r="U74">
            <v>40.281579999999998</v>
          </cell>
          <cell r="V74">
            <v>41.269869999999997</v>
          </cell>
          <cell r="W74">
            <v>43.285769999999999</v>
          </cell>
          <cell r="X74">
            <v>35.285769999999999</v>
          </cell>
          <cell r="Y74">
            <v>32.998220000000003</v>
          </cell>
          <cell r="Z74">
            <v>32.92586</v>
          </cell>
          <cell r="AA74">
            <v>38.92586</v>
          </cell>
          <cell r="AB74">
            <v>44.92586</v>
          </cell>
          <cell r="AC74">
            <v>44.268839999999997</v>
          </cell>
          <cell r="AD74">
            <v>-0.65702000000000282</v>
          </cell>
        </row>
        <row r="75">
          <cell r="A75" t="str">
            <v>DataSpec</v>
          </cell>
          <cell r="B75" t="str">
            <v>Data</v>
          </cell>
          <cell r="C75" t="str">
            <v>Rating</v>
          </cell>
          <cell r="D75" t="str">
            <v>Rating</v>
          </cell>
          <cell r="E75" t="str">
            <v>Q134KUV_1629</v>
          </cell>
          <cell r="F75" t="str">
            <v>NONE</v>
          </cell>
          <cell r="G75">
            <v>16.29</v>
          </cell>
          <cell r="H75" t="str">
            <v xml:space="preserve">        Gebrauchswaren aus Holz (o. Möbel)</v>
          </cell>
          <cell r="I75" t="str">
            <v>SELF</v>
          </cell>
          <cell r="J75" t="str">
            <v>SELF</v>
          </cell>
          <cell r="K75" t="str">
            <v>OV</v>
          </cell>
          <cell r="L75" t="str">
            <v>NE</v>
          </cell>
          <cell r="M75">
            <v>5</v>
          </cell>
          <cell r="O75" t="str">
            <v>16,29</v>
          </cell>
          <cell r="P75" t="str">
            <v>Gebrauchswaren aus Holz (o. Möbel)</v>
          </cell>
          <cell r="Q75">
            <v>52.122340000000001</v>
          </cell>
          <cell r="R75">
            <v>53.221319999999999</v>
          </cell>
          <cell r="S75">
            <v>61.221319999999999</v>
          </cell>
          <cell r="T75">
            <v>63.453870000000002</v>
          </cell>
          <cell r="U75">
            <v>57.811439999999997</v>
          </cell>
          <cell r="V75">
            <v>65.811440000000005</v>
          </cell>
          <cell r="W75">
            <v>63.891100000000002</v>
          </cell>
          <cell r="X75">
            <v>55.891100000000002</v>
          </cell>
          <cell r="Y75">
            <v>55.20438</v>
          </cell>
          <cell r="Z75">
            <v>55.216410000000003</v>
          </cell>
          <cell r="AA75">
            <v>61.050370000000001</v>
          </cell>
          <cell r="AB75">
            <v>60.470129999999997</v>
          </cell>
          <cell r="AC75">
            <v>54.470129999999997</v>
          </cell>
          <cell r="AD75">
            <v>-6</v>
          </cell>
        </row>
        <row r="76">
          <cell r="A76" t="str">
            <v>DataSpec</v>
          </cell>
          <cell r="B76" t="str">
            <v>Data</v>
          </cell>
          <cell r="C76" t="str">
            <v>Rating</v>
          </cell>
          <cell r="D76" t="str">
            <v>Rating</v>
          </cell>
          <cell r="E76" t="str">
            <v>Q134KUV_17</v>
          </cell>
          <cell r="F76" t="str">
            <v>NONE</v>
          </cell>
          <cell r="G76">
            <v>17</v>
          </cell>
          <cell r="H76" t="str">
            <v xml:space="preserve">    Papiergewerbe</v>
          </cell>
          <cell r="I76" t="str">
            <v>SELF</v>
          </cell>
          <cell r="J76" t="str">
            <v>SELF</v>
          </cell>
          <cell r="K76" t="str">
            <v>OV</v>
          </cell>
          <cell r="L76" t="str">
            <v>NE</v>
          </cell>
          <cell r="M76">
            <v>5</v>
          </cell>
          <cell r="O76">
            <v>17</v>
          </cell>
          <cell r="P76" t="str">
            <v>Papiergewerbe</v>
          </cell>
          <cell r="Q76">
            <v>43.559249999999999</v>
          </cell>
          <cell r="R76">
            <v>37.450899999999997</v>
          </cell>
          <cell r="S76">
            <v>44.983199999999997</v>
          </cell>
          <cell r="T76">
            <v>36.98462</v>
          </cell>
          <cell r="U76">
            <v>39.408949999999997</v>
          </cell>
          <cell r="V76">
            <v>45.3108</v>
          </cell>
          <cell r="W76">
            <v>45.863280000000003</v>
          </cell>
          <cell r="X76">
            <v>40.165709999999997</v>
          </cell>
          <cell r="Y76">
            <v>37.621780000000001</v>
          </cell>
          <cell r="Z76">
            <v>38.368259999999999</v>
          </cell>
          <cell r="AA76">
            <v>42.595350000000003</v>
          </cell>
          <cell r="AB76">
            <v>45.35971</v>
          </cell>
          <cell r="AC76">
            <v>41.847819999999999</v>
          </cell>
          <cell r="AD76">
            <v>-3.5118900000000011</v>
          </cell>
        </row>
        <row r="77">
          <cell r="A77" t="str">
            <v>DataSpec</v>
          </cell>
          <cell r="B77" t="str">
            <v>Data</v>
          </cell>
          <cell r="C77" t="str">
            <v>Rating</v>
          </cell>
          <cell r="D77" t="str">
            <v>Rating</v>
          </cell>
          <cell r="E77" t="str">
            <v>Q134KUV_171</v>
          </cell>
          <cell r="F77" t="str">
            <v>NONE</v>
          </cell>
          <cell r="G77">
            <v>17.100000000000001</v>
          </cell>
          <cell r="H77" t="str">
            <v xml:space="preserve">      Zellstoff, Papier und Pappe</v>
          </cell>
          <cell r="I77" t="str">
            <v>SELF</v>
          </cell>
          <cell r="J77" t="str">
            <v>SELF</v>
          </cell>
          <cell r="K77" t="str">
            <v>OV</v>
          </cell>
          <cell r="L77" t="str">
            <v>NE</v>
          </cell>
          <cell r="M77">
            <v>5</v>
          </cell>
          <cell r="O77" t="str">
            <v>17,1</v>
          </cell>
          <cell r="P77" t="str">
            <v>Zellstoff, Papier und Pappe</v>
          </cell>
          <cell r="Q77">
            <v>46.284059999999997</v>
          </cell>
          <cell r="R77">
            <v>42.338810000000002</v>
          </cell>
          <cell r="S77">
            <v>48.40314</v>
          </cell>
          <cell r="T77">
            <v>40.40314</v>
          </cell>
          <cell r="U77">
            <v>43.309199999999997</v>
          </cell>
          <cell r="V77">
            <v>51.309199999999997</v>
          </cell>
          <cell r="W77">
            <v>52.478279999999998</v>
          </cell>
          <cell r="X77">
            <v>49.234059999999999</v>
          </cell>
          <cell r="Y77">
            <v>46.132379999999998</v>
          </cell>
          <cell r="Z77">
            <v>44.09075</v>
          </cell>
          <cell r="AA77">
            <v>42.482689999999998</v>
          </cell>
          <cell r="AB77">
            <v>43.805540000000001</v>
          </cell>
          <cell r="AC77">
            <v>45.644329999999997</v>
          </cell>
          <cell r="AD77">
            <v>1.8387899999999959</v>
          </cell>
        </row>
        <row r="78">
          <cell r="A78" t="str">
            <v>DataSpec</v>
          </cell>
          <cell r="B78" t="str">
            <v>Data</v>
          </cell>
          <cell r="C78" t="str">
            <v>Rating</v>
          </cell>
          <cell r="D78" t="str">
            <v>Rating</v>
          </cell>
          <cell r="E78" t="str">
            <v>Q134KUV_1711</v>
          </cell>
          <cell r="F78" t="str">
            <v>NONE</v>
          </cell>
          <cell r="G78">
            <v>17.11</v>
          </cell>
          <cell r="H78" t="str">
            <v xml:space="preserve">        Holz- und Zellstoff</v>
          </cell>
          <cell r="I78" t="str">
            <v>SELF</v>
          </cell>
          <cell r="J78" t="str">
            <v>SELF</v>
          </cell>
          <cell r="K78" t="str">
            <v>OV</v>
          </cell>
          <cell r="L78" t="str">
            <v>NE</v>
          </cell>
          <cell r="M78">
            <v>5</v>
          </cell>
          <cell r="O78" t="str">
            <v>17,11</v>
          </cell>
          <cell r="P78" t="str">
            <v>Holz- und Zellstoff</v>
          </cell>
          <cell r="Q78">
            <v>46.411279999999998</v>
          </cell>
          <cell r="R78">
            <v>38.567369999999997</v>
          </cell>
          <cell r="S78">
            <v>43.599379999999996</v>
          </cell>
          <cell r="T78">
            <v>35.599379999999996</v>
          </cell>
          <cell r="U78">
            <v>40.630740000000003</v>
          </cell>
          <cell r="V78">
            <v>48.630740000000003</v>
          </cell>
          <cell r="W78">
            <v>50.596679999999999</v>
          </cell>
          <cell r="X78">
            <v>42.596679999999999</v>
          </cell>
          <cell r="Y78">
            <v>41.068199999999997</v>
          </cell>
          <cell r="Z78">
            <v>35.807690000000001</v>
          </cell>
          <cell r="AA78">
            <v>29.807690000000001</v>
          </cell>
          <cell r="AB78">
            <v>28.22879</v>
          </cell>
          <cell r="AC78">
            <v>34.228789999999996</v>
          </cell>
          <cell r="AD78">
            <v>5.9999999999999964</v>
          </cell>
        </row>
        <row r="79">
          <cell r="A79" t="str">
            <v>DataSpec</v>
          </cell>
          <cell r="B79" t="str">
            <v>Data</v>
          </cell>
          <cell r="C79" t="str">
            <v>Rating</v>
          </cell>
          <cell r="D79" t="str">
            <v>Rating</v>
          </cell>
          <cell r="E79" t="str">
            <v>Q134KUV_1712</v>
          </cell>
          <cell r="F79" t="str">
            <v>NONE</v>
          </cell>
          <cell r="G79">
            <v>17.12</v>
          </cell>
          <cell r="H79" t="str">
            <v xml:space="preserve">        Papier, Karton und Pappe</v>
          </cell>
          <cell r="I79" t="str">
            <v>SELF</v>
          </cell>
          <cell r="J79" t="str">
            <v>SELF</v>
          </cell>
          <cell r="K79" t="str">
            <v>OV</v>
          </cell>
          <cell r="L79" t="str">
            <v>NE</v>
          </cell>
          <cell r="M79">
            <v>5</v>
          </cell>
          <cell r="O79" t="str">
            <v>17,12</v>
          </cell>
          <cell r="P79" t="str">
            <v>Papier, Karton und Pappe</v>
          </cell>
          <cell r="Q79">
            <v>46.217109999999998</v>
          </cell>
          <cell r="R79">
            <v>42.22748</v>
          </cell>
          <cell r="S79">
            <v>48.540610000000001</v>
          </cell>
          <cell r="T79">
            <v>40.540610000000001</v>
          </cell>
          <cell r="U79">
            <v>43.702579999999998</v>
          </cell>
          <cell r="V79">
            <v>51.702579999999998</v>
          </cell>
          <cell r="W79">
            <v>52.754629999999999</v>
          </cell>
          <cell r="X79">
            <v>50.208889999999997</v>
          </cell>
          <cell r="Y79">
            <v>46.876150000000003</v>
          </cell>
          <cell r="Z79">
            <v>45.307270000000003</v>
          </cell>
          <cell r="AA79">
            <v>44.44182</v>
          </cell>
          <cell r="AB79">
            <v>46.224510000000002</v>
          </cell>
          <cell r="AC79">
            <v>47.519739999999999</v>
          </cell>
          <cell r="AD79">
            <v>1.2952299999999966</v>
          </cell>
        </row>
        <row r="80">
          <cell r="A80" t="str">
            <v>DataSpec</v>
          </cell>
          <cell r="B80" t="str">
            <v>Data</v>
          </cell>
          <cell r="C80" t="str">
            <v>Rating</v>
          </cell>
          <cell r="D80" t="str">
            <v>Rating</v>
          </cell>
          <cell r="E80" t="str">
            <v>Q134KUV_172</v>
          </cell>
          <cell r="F80" t="str">
            <v>NONE</v>
          </cell>
          <cell r="G80">
            <v>17.2</v>
          </cell>
          <cell r="H80" t="str">
            <v xml:space="preserve">      Waren aus Papier, Karton und Pappe</v>
          </cell>
          <cell r="I80" t="str">
            <v>SELF</v>
          </cell>
          <cell r="J80" t="str">
            <v>SELF</v>
          </cell>
          <cell r="K80" t="str">
            <v>OV</v>
          </cell>
          <cell r="L80" t="str">
            <v>NE</v>
          </cell>
          <cell r="M80">
            <v>5</v>
          </cell>
          <cell r="O80" t="str">
            <v>17,2</v>
          </cell>
          <cell r="P80" t="str">
            <v>Waren aus Papier, Karton und Pappe</v>
          </cell>
          <cell r="Q80">
            <v>42.694459999999999</v>
          </cell>
          <cell r="R80">
            <v>35.899590000000003</v>
          </cell>
          <cell r="S80">
            <v>43.899590000000003</v>
          </cell>
          <cell r="T80">
            <v>35.899590000000003</v>
          </cell>
          <cell r="U80">
            <v>38.22007</v>
          </cell>
          <cell r="V80">
            <v>43.487589999999997</v>
          </cell>
          <cell r="W80">
            <v>43.85266</v>
          </cell>
          <cell r="X80">
            <v>37.409390000000002</v>
          </cell>
          <cell r="Y80">
            <v>35.034979999999997</v>
          </cell>
          <cell r="Z80">
            <v>36.628909999999998</v>
          </cell>
          <cell r="AA80">
            <v>42.628909999999998</v>
          </cell>
          <cell r="AB80">
            <v>45.90269</v>
          </cell>
          <cell r="AC80">
            <v>40.716500000000003</v>
          </cell>
          <cell r="AD80">
            <v>-5.1861899999999963</v>
          </cell>
        </row>
        <row r="81">
          <cell r="A81" t="str">
            <v>DataSpec</v>
          </cell>
          <cell r="B81" t="str">
            <v>Data</v>
          </cell>
          <cell r="C81" t="str">
            <v>Rating</v>
          </cell>
          <cell r="D81" t="str">
            <v>Rating</v>
          </cell>
          <cell r="E81" t="str">
            <v>Q134KUV_1721</v>
          </cell>
          <cell r="F81" t="str">
            <v>NONE</v>
          </cell>
          <cell r="G81">
            <v>17.21</v>
          </cell>
          <cell r="H81" t="str">
            <v xml:space="preserve">        Wellpappe, Verpackungsmittel aus Pappe</v>
          </cell>
          <cell r="I81" t="str">
            <v>SELF</v>
          </cell>
          <cell r="J81" t="str">
            <v>SELF</v>
          </cell>
          <cell r="K81" t="str">
            <v>OV</v>
          </cell>
          <cell r="L81" t="str">
            <v>NE</v>
          </cell>
          <cell r="M81">
            <v>5</v>
          </cell>
          <cell r="O81" t="str">
            <v>17,21</v>
          </cell>
          <cell r="P81" t="str">
            <v>Wellpappe, Verpackungsmittel aus Pappe</v>
          </cell>
          <cell r="Q81">
            <v>40.747669999999999</v>
          </cell>
          <cell r="R81">
            <v>34.066369999999999</v>
          </cell>
          <cell r="S81">
            <v>42.066369999999999</v>
          </cell>
          <cell r="T81">
            <v>34.066369999999999</v>
          </cell>
          <cell r="U81">
            <v>39.144829999999999</v>
          </cell>
          <cell r="V81">
            <v>43.701189999999997</v>
          </cell>
          <cell r="W81">
            <v>43.740229999999997</v>
          </cell>
          <cell r="X81">
            <v>37.574199999999998</v>
          </cell>
          <cell r="Y81">
            <v>33.856389999999998</v>
          </cell>
          <cell r="Z81">
            <v>35.366459999999996</v>
          </cell>
          <cell r="AA81">
            <v>41.366459999999996</v>
          </cell>
          <cell r="AB81">
            <v>45.748649999999998</v>
          </cell>
          <cell r="AC81">
            <v>40.698720000000002</v>
          </cell>
          <cell r="AD81">
            <v>-5.0499299999999963</v>
          </cell>
        </row>
        <row r="82">
          <cell r="A82" t="str">
            <v>DataSpec</v>
          </cell>
          <cell r="B82" t="str">
            <v>Data</v>
          </cell>
          <cell r="C82" t="str">
            <v>Rating</v>
          </cell>
          <cell r="D82" t="str">
            <v>Rating</v>
          </cell>
          <cell r="E82" t="str">
            <v>Q134KUV_1722</v>
          </cell>
          <cell r="F82" t="str">
            <v>NONE</v>
          </cell>
          <cell r="G82">
            <v>17.22</v>
          </cell>
          <cell r="H82" t="str">
            <v xml:space="preserve">        Haushalts-, Hygiene-, Toilettenartikel</v>
          </cell>
          <cell r="I82" t="str">
            <v>SELF</v>
          </cell>
          <cell r="J82" t="str">
            <v>SELF</v>
          </cell>
          <cell r="K82" t="str">
            <v>OV</v>
          </cell>
          <cell r="L82" t="str">
            <v>NE</v>
          </cell>
          <cell r="M82">
            <v>5</v>
          </cell>
          <cell r="O82" t="str">
            <v>17,22</v>
          </cell>
          <cell r="P82" t="str">
            <v>Haushalts-, Hygiene-, Toilettenartikel</v>
          </cell>
          <cell r="Q82">
            <v>44.709539999999997</v>
          </cell>
          <cell r="R82">
            <v>38.284109999999998</v>
          </cell>
          <cell r="S82">
            <v>45.362079999999999</v>
          </cell>
          <cell r="T82">
            <v>37.362079999999999</v>
          </cell>
          <cell r="U82">
            <v>35.021810000000002</v>
          </cell>
          <cell r="V82">
            <v>40.585189999999997</v>
          </cell>
          <cell r="W82">
            <v>42.116379999999999</v>
          </cell>
          <cell r="X82">
            <v>36.754930000000002</v>
          </cell>
          <cell r="Y82">
            <v>35.343069999999997</v>
          </cell>
          <cell r="Z82">
            <v>36.959890000000001</v>
          </cell>
          <cell r="AA82">
            <v>42.959890000000001</v>
          </cell>
          <cell r="AB82">
            <v>48.959890000000001</v>
          </cell>
          <cell r="AC82">
            <v>44.156289999999998</v>
          </cell>
          <cell r="AD82">
            <v>-4.803600000000003</v>
          </cell>
        </row>
        <row r="83">
          <cell r="A83" t="str">
            <v>DataSpec</v>
          </cell>
          <cell r="B83" t="str">
            <v>Data</v>
          </cell>
          <cell r="C83" t="str">
            <v>Rating</v>
          </cell>
          <cell r="D83" t="str">
            <v>Rating</v>
          </cell>
          <cell r="E83" t="str">
            <v>Q134KUV_1723</v>
          </cell>
          <cell r="F83" t="str">
            <v>NONE</v>
          </cell>
          <cell r="G83">
            <v>17.23</v>
          </cell>
          <cell r="H83" t="str">
            <v xml:space="preserve">        Schreibwaren und Bürobedarf aus Papier</v>
          </cell>
          <cell r="I83" t="str">
            <v>SELF</v>
          </cell>
          <cell r="J83" t="str">
            <v>SELF</v>
          </cell>
          <cell r="K83" t="str">
            <v>OV</v>
          </cell>
          <cell r="L83" t="str">
            <v>NE</v>
          </cell>
          <cell r="M83">
            <v>5</v>
          </cell>
          <cell r="O83" t="str">
            <v>17,23</v>
          </cell>
          <cell r="P83" t="str">
            <v>Schreibwaren und Bürobedarf aus Papier</v>
          </cell>
          <cell r="Q83">
            <v>42.743479999999998</v>
          </cell>
          <cell r="R83">
            <v>36.23912</v>
          </cell>
          <cell r="S83">
            <v>44.23912</v>
          </cell>
          <cell r="T83">
            <v>39.297400000000003</v>
          </cell>
          <cell r="U83">
            <v>38.593240000000002</v>
          </cell>
          <cell r="V83">
            <v>46.593240000000002</v>
          </cell>
          <cell r="W83">
            <v>48.5075</v>
          </cell>
          <cell r="X83">
            <v>44.240940000000002</v>
          </cell>
          <cell r="Y83">
            <v>42.795090000000002</v>
          </cell>
          <cell r="Z83">
            <v>41.880780000000001</v>
          </cell>
          <cell r="AA83">
            <v>35.880780000000001</v>
          </cell>
          <cell r="AB83">
            <v>29.880780000000001</v>
          </cell>
          <cell r="AC83">
            <v>33.131979999999999</v>
          </cell>
          <cell r="AD83">
            <v>3.2511999999999972</v>
          </cell>
        </row>
        <row r="84">
          <cell r="A84" t="str">
            <v>DataSpec</v>
          </cell>
          <cell r="B84" t="str">
            <v>Data</v>
          </cell>
          <cell r="C84" t="str">
            <v>Rating</v>
          </cell>
          <cell r="D84" t="str">
            <v>Rating</v>
          </cell>
          <cell r="E84" t="str">
            <v>Q134KUV_1724</v>
          </cell>
          <cell r="F84" t="str">
            <v>NONE</v>
          </cell>
          <cell r="G84">
            <v>17.239999999999998</v>
          </cell>
          <cell r="H84" t="str">
            <v xml:space="preserve">        Tapeten</v>
          </cell>
          <cell r="I84" t="str">
            <v>SELF</v>
          </cell>
          <cell r="J84" t="str">
            <v>SELF</v>
          </cell>
          <cell r="K84" t="str">
            <v>OV</v>
          </cell>
          <cell r="L84" t="str">
            <v>NE</v>
          </cell>
          <cell r="M84">
            <v>5</v>
          </cell>
          <cell r="O84" t="str">
            <v>17,24</v>
          </cell>
          <cell r="P84" t="str">
            <v>Tapeten</v>
          </cell>
          <cell r="Q84">
            <v>45.487879999999997</v>
          </cell>
          <cell r="R84">
            <v>38.997950000000003</v>
          </cell>
          <cell r="S84">
            <v>46.997950000000003</v>
          </cell>
          <cell r="T84">
            <v>38.997950000000003</v>
          </cell>
          <cell r="U84">
            <v>38.350099999999998</v>
          </cell>
          <cell r="V84">
            <v>46.350099999999998</v>
          </cell>
          <cell r="W84">
            <v>45.838349999999998</v>
          </cell>
          <cell r="X84">
            <v>41.394660000000002</v>
          </cell>
          <cell r="Y84">
            <v>41.181690000000003</v>
          </cell>
          <cell r="Z84">
            <v>41.905839999999998</v>
          </cell>
          <cell r="AA84">
            <v>40.866669999999999</v>
          </cell>
          <cell r="AB84">
            <v>34.866669999999999</v>
          </cell>
          <cell r="AC84">
            <v>40.866669999999999</v>
          </cell>
          <cell r="AD84">
            <v>6</v>
          </cell>
        </row>
        <row r="85">
          <cell r="A85" t="str">
            <v>DataSpec</v>
          </cell>
          <cell r="B85" t="str">
            <v>Data</v>
          </cell>
          <cell r="C85" t="str">
            <v>Rating</v>
          </cell>
          <cell r="D85" t="str">
            <v>Rating</v>
          </cell>
          <cell r="E85" t="str">
            <v>Q134KUV_1729</v>
          </cell>
          <cell r="F85" t="str">
            <v>NONE</v>
          </cell>
          <cell r="G85">
            <v>17.29</v>
          </cell>
          <cell r="H85" t="str">
            <v xml:space="preserve">        Sonstige Waren aus Papier, Karton, Pappe</v>
          </cell>
          <cell r="I85" t="str">
            <v>SELF</v>
          </cell>
          <cell r="J85" t="str">
            <v>SELF</v>
          </cell>
          <cell r="K85" t="str">
            <v>OV</v>
          </cell>
          <cell r="L85" t="str">
            <v>NE</v>
          </cell>
          <cell r="M85">
            <v>5</v>
          </cell>
          <cell r="O85" t="str">
            <v>17,29</v>
          </cell>
          <cell r="P85" t="str">
            <v>Sonstige Waren aus Papier, Karton, Pappe</v>
          </cell>
          <cell r="Q85">
            <v>45.222499999999997</v>
          </cell>
          <cell r="R85">
            <v>37.399009999999997</v>
          </cell>
          <cell r="S85">
            <v>42.649290000000001</v>
          </cell>
          <cell r="T85">
            <v>37.240160000000003</v>
          </cell>
          <cell r="U85">
            <v>40.152459999999998</v>
          </cell>
          <cell r="V85">
            <v>44.253590000000003</v>
          </cell>
          <cell r="W85">
            <v>44.247950000000003</v>
          </cell>
          <cell r="X85">
            <v>36.247950000000003</v>
          </cell>
          <cell r="Y85">
            <v>34.149479999999997</v>
          </cell>
          <cell r="Z85">
            <v>36.994790000000002</v>
          </cell>
          <cell r="AA85">
            <v>42.994790000000002</v>
          </cell>
          <cell r="AB85">
            <v>42.264830000000003</v>
          </cell>
          <cell r="AC85">
            <v>40.274250000000002</v>
          </cell>
          <cell r="AD85">
            <v>-1.9905800000000013</v>
          </cell>
        </row>
        <row r="86">
          <cell r="A86" t="str">
            <v>DataSpec</v>
          </cell>
          <cell r="B86" t="str">
            <v>Data</v>
          </cell>
          <cell r="C86" t="str">
            <v>Rating</v>
          </cell>
          <cell r="D86" t="str">
            <v>Rating</v>
          </cell>
          <cell r="E86" t="str">
            <v>Q134KUV_18</v>
          </cell>
          <cell r="F86" t="str">
            <v>NONE</v>
          </cell>
          <cell r="G86">
            <v>18</v>
          </cell>
          <cell r="H86" t="str">
            <v xml:space="preserve">    Druckerzeugnisse; Vervielfältigung</v>
          </cell>
          <cell r="I86" t="str">
            <v>SELF</v>
          </cell>
          <cell r="J86" t="str">
            <v>SELF</v>
          </cell>
          <cell r="K86" t="str">
            <v>OV</v>
          </cell>
          <cell r="L86" t="str">
            <v>NE</v>
          </cell>
          <cell r="M86">
            <v>5</v>
          </cell>
          <cell r="O86">
            <v>18</v>
          </cell>
          <cell r="P86" t="str">
            <v>Druckerzeugnisse; Vervielfältigung</v>
          </cell>
          <cell r="Q86">
            <v>52.338859999999997</v>
          </cell>
          <cell r="R86">
            <v>45.812640000000002</v>
          </cell>
          <cell r="S86">
            <v>42.24879</v>
          </cell>
          <cell r="T86">
            <v>41.262680000000003</v>
          </cell>
          <cell r="U86">
            <v>41.501629999999999</v>
          </cell>
          <cell r="V86">
            <v>41.668129999999998</v>
          </cell>
          <cell r="W86">
            <v>39.314500000000002</v>
          </cell>
          <cell r="X86">
            <v>40.529339999999998</v>
          </cell>
          <cell r="Y86">
            <v>40.614820000000002</v>
          </cell>
          <cell r="Z86">
            <v>41.281550000000003</v>
          </cell>
          <cell r="AA86">
            <v>47.794629999999998</v>
          </cell>
          <cell r="AB86">
            <v>50.012560000000001</v>
          </cell>
          <cell r="AC86">
            <v>51.75752</v>
          </cell>
          <cell r="AD86">
            <v>1.744959999999999</v>
          </cell>
        </row>
        <row r="87">
          <cell r="A87" t="str">
            <v>DataSpec</v>
          </cell>
          <cell r="B87" t="str">
            <v>Data</v>
          </cell>
          <cell r="C87" t="str">
            <v>Rating</v>
          </cell>
          <cell r="D87" t="str">
            <v>Rating</v>
          </cell>
          <cell r="E87" t="str">
            <v>Q134KUV_181</v>
          </cell>
          <cell r="F87" t="str">
            <v>NONE</v>
          </cell>
          <cell r="G87">
            <v>18.100000000000001</v>
          </cell>
          <cell r="H87" t="str">
            <v xml:space="preserve">      Druckerzeugnisse</v>
          </cell>
          <cell r="I87" t="str">
            <v>SELF</v>
          </cell>
          <cell r="J87" t="str">
            <v>SELF</v>
          </cell>
          <cell r="K87" t="str">
            <v>OV</v>
          </cell>
          <cell r="L87" t="str">
            <v>NE</v>
          </cell>
          <cell r="M87">
            <v>5</v>
          </cell>
          <cell r="O87" t="str">
            <v>18,1</v>
          </cell>
          <cell r="P87" t="str">
            <v>Druckerzeugnisse</v>
          </cell>
          <cell r="Q87">
            <v>51.763190000000002</v>
          </cell>
          <cell r="R87">
            <v>44.944850000000002</v>
          </cell>
          <cell r="S87">
            <v>41.338850000000001</v>
          </cell>
          <cell r="T87">
            <v>40.582520000000002</v>
          </cell>
          <cell r="U87">
            <v>40.785679999999999</v>
          </cell>
          <cell r="V87">
            <v>40.897069999999999</v>
          </cell>
          <cell r="W87">
            <v>38.607489999999999</v>
          </cell>
          <cell r="X87">
            <v>39.979930000000003</v>
          </cell>
          <cell r="Y87">
            <v>39.974319999999999</v>
          </cell>
          <cell r="Z87">
            <v>40.491520000000001</v>
          </cell>
          <cell r="AA87">
            <v>47.636870000000002</v>
          </cell>
          <cell r="AB87">
            <v>50.158389999999997</v>
          </cell>
          <cell r="AC87">
            <v>52.212069999999997</v>
          </cell>
          <cell r="AD87">
            <v>2.0536799999999999</v>
          </cell>
        </row>
        <row r="88">
          <cell r="A88" t="str">
            <v>DataSpec</v>
          </cell>
          <cell r="B88" t="str">
            <v>Data</v>
          </cell>
          <cell r="C88" t="str">
            <v>Rating</v>
          </cell>
          <cell r="D88" t="str">
            <v>Rating</v>
          </cell>
          <cell r="E88" t="str">
            <v>Q134KUV_1811</v>
          </cell>
          <cell r="F88" t="str">
            <v>NONE</v>
          </cell>
          <cell r="G88">
            <v>18.11</v>
          </cell>
          <cell r="H88" t="str">
            <v xml:space="preserve">        Drucken von Zeitungen</v>
          </cell>
          <cell r="I88" t="str">
            <v>SELF</v>
          </cell>
          <cell r="J88" t="str">
            <v>SELF</v>
          </cell>
          <cell r="K88" t="str">
            <v>OV</v>
          </cell>
          <cell r="L88" t="str">
            <v>NE</v>
          </cell>
          <cell r="M88">
            <v>5</v>
          </cell>
          <cell r="O88" t="str">
            <v>18,11</v>
          </cell>
          <cell r="P88" t="str">
            <v>Drucken von Zeitungen</v>
          </cell>
          <cell r="Q88">
            <v>42.55086</v>
          </cell>
          <cell r="R88">
            <v>37.611409999999999</v>
          </cell>
          <cell r="S88">
            <v>34.363579999999999</v>
          </cell>
          <cell r="T88">
            <v>38.31859</v>
          </cell>
          <cell r="U88">
            <v>37.988660000000003</v>
          </cell>
          <cell r="V88">
            <v>35.877189999999999</v>
          </cell>
          <cell r="W88">
            <v>32.809280000000001</v>
          </cell>
          <cell r="X88">
            <v>30.772349999999999</v>
          </cell>
          <cell r="Y88">
            <v>34.174239999999998</v>
          </cell>
          <cell r="Z88">
            <v>34.634419999999999</v>
          </cell>
          <cell r="AA88">
            <v>36.912750000000003</v>
          </cell>
          <cell r="AB88">
            <v>35.974220000000003</v>
          </cell>
          <cell r="AC88">
            <v>37.072150000000001</v>
          </cell>
          <cell r="AD88">
            <v>1.0979299999999981</v>
          </cell>
        </row>
        <row r="89">
          <cell r="A89" t="str">
            <v>DataSpec</v>
          </cell>
          <cell r="B89" t="str">
            <v>Data</v>
          </cell>
          <cell r="C89" t="str">
            <v>Rating</v>
          </cell>
          <cell r="D89" t="str">
            <v>Rating</v>
          </cell>
          <cell r="E89" t="str">
            <v>Q134KUV_1812</v>
          </cell>
          <cell r="F89" t="str">
            <v>NONE</v>
          </cell>
          <cell r="G89">
            <v>18.12</v>
          </cell>
          <cell r="H89" t="str">
            <v xml:space="preserve">        Drucken (ohne Zeitungen)</v>
          </cell>
          <cell r="I89" t="str">
            <v>SELF</v>
          </cell>
          <cell r="J89" t="str">
            <v>SELF</v>
          </cell>
          <cell r="K89" t="str">
            <v>OV</v>
          </cell>
          <cell r="L89" t="str">
            <v>NE</v>
          </cell>
          <cell r="M89">
            <v>5</v>
          </cell>
          <cell r="O89" t="str">
            <v>18,12</v>
          </cell>
          <cell r="P89" t="str">
            <v>Drucken (ohne Zeitungen)</v>
          </cell>
          <cell r="Q89">
            <v>54.798229999999997</v>
          </cell>
          <cell r="R89">
            <v>46.798229999999997</v>
          </cell>
          <cell r="S89">
            <v>40.202860000000001</v>
          </cell>
          <cell r="T89">
            <v>38.66986</v>
          </cell>
          <cell r="U89">
            <v>39.540509999999998</v>
          </cell>
          <cell r="V89">
            <v>39.897120000000001</v>
          </cell>
          <cell r="W89">
            <v>37.706699999999998</v>
          </cell>
          <cell r="X89">
            <v>40.554609999999997</v>
          </cell>
          <cell r="Y89">
            <v>39.421590000000002</v>
          </cell>
          <cell r="Z89">
            <v>39.13514</v>
          </cell>
          <cell r="AA89">
            <v>45.13514</v>
          </cell>
          <cell r="AB89">
            <v>51.13514</v>
          </cell>
          <cell r="AC89">
            <v>52.039470000000001</v>
          </cell>
          <cell r="AD89">
            <v>0.90433000000000163</v>
          </cell>
        </row>
        <row r="90">
          <cell r="A90" t="str">
            <v>DataSpec</v>
          </cell>
          <cell r="B90" t="str">
            <v>Data</v>
          </cell>
          <cell r="C90" t="str">
            <v>Rating</v>
          </cell>
          <cell r="D90" t="str">
            <v>Rating</v>
          </cell>
          <cell r="E90" t="str">
            <v>Q134KUV_1813</v>
          </cell>
          <cell r="F90" t="str">
            <v>NONE</v>
          </cell>
          <cell r="G90">
            <v>18.13</v>
          </cell>
          <cell r="H90" t="str">
            <v xml:space="preserve">        Druck- und Medienvorstufe</v>
          </cell>
          <cell r="I90" t="str">
            <v>SELF</v>
          </cell>
          <cell r="J90" t="str">
            <v>SELF</v>
          </cell>
          <cell r="K90" t="str">
            <v>OV</v>
          </cell>
          <cell r="L90" t="str">
            <v>NE</v>
          </cell>
          <cell r="M90">
            <v>5</v>
          </cell>
          <cell r="O90" t="str">
            <v>18,13</v>
          </cell>
          <cell r="P90" t="str">
            <v>Druck- und Medienvorstufe</v>
          </cell>
          <cell r="Q90">
            <v>34.27543</v>
          </cell>
          <cell r="R90">
            <v>41.920999999999999</v>
          </cell>
          <cell r="S90">
            <v>49.920999999999999</v>
          </cell>
          <cell r="T90">
            <v>53.318040000000003</v>
          </cell>
          <cell r="U90">
            <v>48.017069999999997</v>
          </cell>
          <cell r="V90">
            <v>43.278530000000003</v>
          </cell>
          <cell r="W90">
            <v>40.392490000000002</v>
          </cell>
          <cell r="X90">
            <v>34.410220000000002</v>
          </cell>
          <cell r="Y90">
            <v>42.410220000000002</v>
          </cell>
          <cell r="Z90">
            <v>50.410220000000002</v>
          </cell>
          <cell r="AA90">
            <v>53.999549999999999</v>
          </cell>
          <cell r="AB90">
            <v>47.999549999999999</v>
          </cell>
          <cell r="AC90">
            <v>51.688389999999998</v>
          </cell>
          <cell r="AD90">
            <v>3.688839999999999</v>
          </cell>
        </row>
        <row r="91">
          <cell r="A91" t="str">
            <v>DataSpec</v>
          </cell>
          <cell r="B91" t="str">
            <v>Data</v>
          </cell>
          <cell r="C91" t="str">
            <v>Rating</v>
          </cell>
          <cell r="D91" t="str">
            <v>Rating</v>
          </cell>
          <cell r="E91" t="str">
            <v>Q134KUV_1814</v>
          </cell>
          <cell r="F91" t="str">
            <v>NONE</v>
          </cell>
          <cell r="G91">
            <v>18.14</v>
          </cell>
          <cell r="H91" t="str">
            <v xml:space="preserve">        Binden von Druckerzeugnissen u.a.</v>
          </cell>
          <cell r="I91" t="str">
            <v>SELF</v>
          </cell>
          <cell r="J91" t="str">
            <v>SELF</v>
          </cell>
          <cell r="K91" t="str">
            <v>OV</v>
          </cell>
          <cell r="L91" t="str">
            <v>NE</v>
          </cell>
          <cell r="M91">
            <v>5</v>
          </cell>
          <cell r="O91" t="str">
            <v>18,14</v>
          </cell>
          <cell r="P91" t="str">
            <v>Binden von Druckerzeugnissen u.a.</v>
          </cell>
          <cell r="Q91">
            <v>43.709359999999997</v>
          </cell>
          <cell r="R91">
            <v>42.831789999999998</v>
          </cell>
          <cell r="S91">
            <v>50.831789999999998</v>
          </cell>
          <cell r="T91">
            <v>50.424309999999998</v>
          </cell>
          <cell r="U91">
            <v>50.569339999999997</v>
          </cell>
          <cell r="V91">
            <v>53.587530000000001</v>
          </cell>
          <cell r="W91">
            <v>51.648400000000002</v>
          </cell>
          <cell r="X91">
            <v>43.648400000000002</v>
          </cell>
          <cell r="Y91">
            <v>39.666919999999998</v>
          </cell>
          <cell r="Z91">
            <v>44.309260000000002</v>
          </cell>
          <cell r="AA91">
            <v>50.309260000000002</v>
          </cell>
          <cell r="AB91">
            <v>56.309260000000002</v>
          </cell>
          <cell r="AC91">
            <v>62.309260000000002</v>
          </cell>
          <cell r="AD91">
            <v>6</v>
          </cell>
        </row>
        <row r="92">
          <cell r="A92" t="str">
            <v>DataSpec</v>
          </cell>
          <cell r="B92" t="str">
            <v>Data</v>
          </cell>
          <cell r="C92" t="str">
            <v>Rating</v>
          </cell>
          <cell r="D92" t="str">
            <v>Rating</v>
          </cell>
          <cell r="E92" t="str">
            <v>Q134KUV_182</v>
          </cell>
          <cell r="F92" t="str">
            <v>NONE</v>
          </cell>
          <cell r="G92">
            <v>18.2</v>
          </cell>
          <cell r="H92" t="str">
            <v xml:space="preserve">      Vervielfältigung</v>
          </cell>
          <cell r="I92" t="str">
            <v>SELF</v>
          </cell>
          <cell r="J92" t="str">
            <v>SELF</v>
          </cell>
          <cell r="K92" t="str">
            <v>OV</v>
          </cell>
          <cell r="L92" t="str">
            <v>NE</v>
          </cell>
          <cell r="M92">
            <v>5</v>
          </cell>
          <cell r="O92" t="str">
            <v>18,2</v>
          </cell>
          <cell r="P92" t="str">
            <v>Vervielfältigung</v>
          </cell>
          <cell r="Q92">
            <v>61.747790000000002</v>
          </cell>
          <cell r="R92">
            <v>60.09337</v>
          </cell>
          <cell r="S92">
            <v>57.115250000000003</v>
          </cell>
          <cell r="T92">
            <v>52.372239999999998</v>
          </cell>
          <cell r="U92">
            <v>53.572229999999998</v>
          </cell>
          <cell r="V92">
            <v>54.663849999999996</v>
          </cell>
          <cell r="W92">
            <v>51.230739999999997</v>
          </cell>
          <cell r="X92">
            <v>49.789239999999999</v>
          </cell>
          <cell r="Y92">
            <v>51.410020000000003</v>
          </cell>
          <cell r="Z92">
            <v>54.597009999999997</v>
          </cell>
          <cell r="AA92">
            <v>50.33878</v>
          </cell>
          <cell r="AB92">
            <v>47.662390000000002</v>
          </cell>
          <cell r="AC92">
            <v>44.205930000000002</v>
          </cell>
          <cell r="AD92">
            <v>-3.4564599999999999</v>
          </cell>
        </row>
        <row r="93">
          <cell r="A93" t="str">
            <v>DataSpec</v>
          </cell>
          <cell r="B93" t="str">
            <v>Data</v>
          </cell>
          <cell r="C93" t="str">
            <v>Rating</v>
          </cell>
          <cell r="D93" t="str">
            <v>Rating</v>
          </cell>
          <cell r="E93" t="str">
            <v>Q134KUV_19</v>
          </cell>
          <cell r="F93" t="str">
            <v>NONE</v>
          </cell>
          <cell r="G93">
            <v>19</v>
          </cell>
          <cell r="H93" t="str">
            <v xml:space="preserve">    Kokerei und Mineralölverarbeitung</v>
          </cell>
          <cell r="I93" t="str">
            <v>SELF</v>
          </cell>
          <cell r="J93" t="str">
            <v>SELF</v>
          </cell>
          <cell r="K93" t="str">
            <v>OV</v>
          </cell>
          <cell r="L93" t="str">
            <v>NE</v>
          </cell>
          <cell r="M93">
            <v>5</v>
          </cell>
          <cell r="O93">
            <v>19</v>
          </cell>
          <cell r="P93" t="str">
            <v>Kokerei und Mineralölverarbeitung</v>
          </cell>
          <cell r="Q93">
            <v>41.298909999999999</v>
          </cell>
          <cell r="R93">
            <v>42.753430000000002</v>
          </cell>
          <cell r="S93">
            <v>40.802610000000001</v>
          </cell>
          <cell r="T93">
            <v>39.035980000000002</v>
          </cell>
          <cell r="U93">
            <v>41.604419999999998</v>
          </cell>
          <cell r="V93">
            <v>40.227820000000001</v>
          </cell>
          <cell r="W93">
            <v>36.649650000000001</v>
          </cell>
          <cell r="X93">
            <v>40.66339</v>
          </cell>
          <cell r="Y93">
            <v>40.049810000000001</v>
          </cell>
          <cell r="Z93">
            <v>40.383980000000001</v>
          </cell>
          <cell r="AA93">
            <v>46.383980000000001</v>
          </cell>
          <cell r="AB93">
            <v>52.383980000000001</v>
          </cell>
          <cell r="AC93">
            <v>55.729239999999997</v>
          </cell>
          <cell r="AD93">
            <v>3.3452599999999961</v>
          </cell>
        </row>
        <row r="94">
          <cell r="A94" t="str">
            <v>DataSpec</v>
          </cell>
          <cell r="B94" t="str">
            <v>Data</v>
          </cell>
          <cell r="C94" t="str">
            <v>Rating</v>
          </cell>
          <cell r="D94" t="str">
            <v>Rating</v>
          </cell>
          <cell r="E94" t="str">
            <v>Q134KUV_20</v>
          </cell>
          <cell r="F94" t="str">
            <v>NONE</v>
          </cell>
          <cell r="G94">
            <v>20</v>
          </cell>
          <cell r="H94" t="str">
            <v xml:space="preserve">    Chemie</v>
          </cell>
          <cell r="I94" t="str">
            <v>SELF</v>
          </cell>
          <cell r="J94" t="str">
            <v>SELF</v>
          </cell>
          <cell r="K94" t="str">
            <v>OV</v>
          </cell>
          <cell r="L94" t="str">
            <v>NE</v>
          </cell>
          <cell r="M94">
            <v>5</v>
          </cell>
          <cell r="O94">
            <v>20</v>
          </cell>
          <cell r="P94" t="str">
            <v>Chemie</v>
          </cell>
          <cell r="Q94">
            <v>45.24727</v>
          </cell>
          <cell r="R94">
            <v>40.017780000000002</v>
          </cell>
          <cell r="S94">
            <v>44.334580000000003</v>
          </cell>
          <cell r="T94">
            <v>37.84252</v>
          </cell>
          <cell r="U94">
            <v>40.754539999999999</v>
          </cell>
          <cell r="V94">
            <v>44.625410000000002</v>
          </cell>
          <cell r="W94">
            <v>44.917630000000003</v>
          </cell>
          <cell r="X94">
            <v>42.943689999999997</v>
          </cell>
          <cell r="Y94">
            <v>39.972619999999999</v>
          </cell>
          <cell r="Z94">
            <v>41.220660000000002</v>
          </cell>
          <cell r="AA94">
            <v>41.019210000000001</v>
          </cell>
          <cell r="AB94">
            <v>43.884309999999999</v>
          </cell>
          <cell r="AC94">
            <v>44.057810000000003</v>
          </cell>
          <cell r="AD94">
            <v>0.17350000000000421</v>
          </cell>
        </row>
        <row r="95">
          <cell r="A95" t="str">
            <v>DataSpec</v>
          </cell>
          <cell r="B95" t="str">
            <v>Data</v>
          </cell>
          <cell r="C95" t="str">
            <v>Rating</v>
          </cell>
          <cell r="D95" t="str">
            <v>Rating</v>
          </cell>
          <cell r="E95" t="str">
            <v>Q134KUV_201</v>
          </cell>
          <cell r="F95" t="str">
            <v>NONE</v>
          </cell>
          <cell r="G95">
            <v>20.100000000000001</v>
          </cell>
          <cell r="H95" t="str">
            <v xml:space="preserve">      Chemische Grundstoffe</v>
          </cell>
          <cell r="I95" t="str">
            <v>SELF</v>
          </cell>
          <cell r="J95" t="str">
            <v>SELF</v>
          </cell>
          <cell r="K95" t="str">
            <v>OV</v>
          </cell>
          <cell r="L95" t="str">
            <v>NE</v>
          </cell>
          <cell r="M95">
            <v>5</v>
          </cell>
          <cell r="O95" t="str">
            <v>20,1</v>
          </cell>
          <cell r="P95" t="str">
            <v>Chemische Grundstoffe</v>
          </cell>
          <cell r="Q95">
            <v>36.485050000000001</v>
          </cell>
          <cell r="R95">
            <v>30.291720000000002</v>
          </cell>
          <cell r="S95">
            <v>38.291719999999998</v>
          </cell>
          <cell r="T95">
            <v>32.009630000000001</v>
          </cell>
          <cell r="U95">
            <v>40.009630000000001</v>
          </cell>
          <cell r="V95">
            <v>43.68844</v>
          </cell>
          <cell r="W95">
            <v>43.103679999999997</v>
          </cell>
          <cell r="X95">
            <v>43.830419999999997</v>
          </cell>
          <cell r="Y95">
            <v>38.193460000000002</v>
          </cell>
          <cell r="Z95">
            <v>39.468380000000003</v>
          </cell>
          <cell r="AA95">
            <v>45.468380000000003</v>
          </cell>
          <cell r="AB95">
            <v>51.468380000000003</v>
          </cell>
          <cell r="AC95">
            <v>56.105469999999997</v>
          </cell>
          <cell r="AD95">
            <v>4.6370899999999935</v>
          </cell>
        </row>
        <row r="96">
          <cell r="A96" t="str">
            <v>DataSpec</v>
          </cell>
          <cell r="B96" t="str">
            <v>Data</v>
          </cell>
          <cell r="C96" t="str">
            <v>Rating</v>
          </cell>
          <cell r="D96" t="str">
            <v>Rating</v>
          </cell>
          <cell r="E96" t="str">
            <v>Q134KUV_202</v>
          </cell>
          <cell r="F96" t="str">
            <v>NONE</v>
          </cell>
          <cell r="G96">
            <v>20.2</v>
          </cell>
          <cell r="H96" t="str">
            <v xml:space="preserve">      Schädlingsbekämpfungs-, Pflanzenschutzmittel</v>
          </cell>
          <cell r="I96" t="str">
            <v>SELF</v>
          </cell>
          <cell r="J96" t="str">
            <v>SELF</v>
          </cell>
          <cell r="K96" t="str">
            <v>OV</v>
          </cell>
          <cell r="L96" t="str">
            <v>NE</v>
          </cell>
          <cell r="M96">
            <v>5</v>
          </cell>
          <cell r="O96" t="str">
            <v>20,2</v>
          </cell>
          <cell r="P96" t="str">
            <v>Schädlingsbekämpfungs-, Pflanzenschutzmittel</v>
          </cell>
          <cell r="Q96">
            <v>33.207850000000001</v>
          </cell>
          <cell r="R96">
            <v>32.683950000000003</v>
          </cell>
          <cell r="S96">
            <v>40.683950000000003</v>
          </cell>
          <cell r="T96">
            <v>44.839599999999997</v>
          </cell>
          <cell r="U96">
            <v>43.600450000000002</v>
          </cell>
          <cell r="V96">
            <v>36.193689999999997</v>
          </cell>
          <cell r="W96">
            <v>31.685549999999999</v>
          </cell>
          <cell r="X96">
            <v>38.521030000000003</v>
          </cell>
          <cell r="Y96">
            <v>39.424239999999998</v>
          </cell>
          <cell r="Z96">
            <v>34.853589999999997</v>
          </cell>
          <cell r="AA96">
            <v>38.531230000000001</v>
          </cell>
          <cell r="AB96">
            <v>33.120010000000001</v>
          </cell>
          <cell r="AC96">
            <v>39.120010000000001</v>
          </cell>
          <cell r="AD96">
            <v>6</v>
          </cell>
        </row>
        <row r="97">
          <cell r="A97" t="str">
            <v>DataSpec</v>
          </cell>
          <cell r="B97" t="str">
            <v>Data</v>
          </cell>
          <cell r="C97" t="str">
            <v>Rating</v>
          </cell>
          <cell r="D97" t="str">
            <v>Rating</v>
          </cell>
          <cell r="E97" t="str">
            <v>Q134KUV_203</v>
          </cell>
          <cell r="F97" t="str">
            <v>NONE</v>
          </cell>
          <cell r="G97">
            <v>20.3</v>
          </cell>
          <cell r="H97" t="str">
            <v xml:space="preserve">      Anstrichmittel, Druckfarben</v>
          </cell>
          <cell r="I97" t="str">
            <v>SELF</v>
          </cell>
          <cell r="J97" t="str">
            <v>SELF</v>
          </cell>
          <cell r="K97" t="str">
            <v>OV</v>
          </cell>
          <cell r="L97" t="str">
            <v>NE</v>
          </cell>
          <cell r="M97">
            <v>5</v>
          </cell>
          <cell r="O97" t="str">
            <v>20,3</v>
          </cell>
          <cell r="P97" t="str">
            <v>Anstrichmittel, Druckfarben</v>
          </cell>
          <cell r="Q97">
            <v>42.816859999999998</v>
          </cell>
          <cell r="R97">
            <v>42.242820000000002</v>
          </cell>
          <cell r="S97">
            <v>44.80294</v>
          </cell>
          <cell r="T97">
            <v>43.386299999999999</v>
          </cell>
          <cell r="U97">
            <v>43.174039999999998</v>
          </cell>
          <cell r="V97">
            <v>41.883969999999998</v>
          </cell>
          <cell r="W97">
            <v>40.809220000000003</v>
          </cell>
          <cell r="X97">
            <v>40.606160000000003</v>
          </cell>
          <cell r="Y97">
            <v>40.206710000000001</v>
          </cell>
          <cell r="Z97">
            <v>41.134410000000003</v>
          </cell>
          <cell r="AA97">
            <v>38.211559999999999</v>
          </cell>
          <cell r="AB97">
            <v>35.455710000000003</v>
          </cell>
          <cell r="AC97">
            <v>35.389629999999997</v>
          </cell>
          <cell r="AD97">
            <v>-6.6080000000006578E-2</v>
          </cell>
        </row>
        <row r="98">
          <cell r="A98" t="str">
            <v>DataSpec</v>
          </cell>
          <cell r="B98" t="str">
            <v>Data</v>
          </cell>
          <cell r="C98" t="str">
            <v>Rating</v>
          </cell>
          <cell r="D98" t="str">
            <v>Rating</v>
          </cell>
          <cell r="E98" t="str">
            <v>Q134KUV_204</v>
          </cell>
          <cell r="F98" t="str">
            <v>NONE</v>
          </cell>
          <cell r="G98">
            <v>20.399999999999999</v>
          </cell>
          <cell r="H98" t="str">
            <v xml:space="preserve">      Seifen, Wasch- und Körperpflegemittel</v>
          </cell>
          <cell r="I98" t="str">
            <v>SELF</v>
          </cell>
          <cell r="J98" t="str">
            <v>SELF</v>
          </cell>
          <cell r="K98" t="str">
            <v>OV</v>
          </cell>
          <cell r="L98" t="str">
            <v>NE</v>
          </cell>
          <cell r="M98">
            <v>5</v>
          </cell>
          <cell r="O98" t="str">
            <v>20,4</v>
          </cell>
          <cell r="P98" t="str">
            <v>Seifen, Wasch- und Körperpflegemittel</v>
          </cell>
          <cell r="Q98">
            <v>51.82949</v>
          </cell>
          <cell r="R98">
            <v>47.020429999999998</v>
          </cell>
          <cell r="S98">
            <v>48.608440000000002</v>
          </cell>
          <cell r="T98">
            <v>40.59966</v>
          </cell>
          <cell r="U98">
            <v>42.463000000000001</v>
          </cell>
          <cell r="V98">
            <v>49.441130000000001</v>
          </cell>
          <cell r="W98">
            <v>50.903080000000003</v>
          </cell>
          <cell r="X98">
            <v>47.15005</v>
          </cell>
          <cell r="Y98">
            <v>45.602469999999997</v>
          </cell>
          <cell r="Z98">
            <v>47.01444</v>
          </cell>
          <cell r="AA98">
            <v>43.554720000000003</v>
          </cell>
          <cell r="AB98">
            <v>42.182000000000002</v>
          </cell>
          <cell r="AC98">
            <v>39.130679999999998</v>
          </cell>
          <cell r="AD98">
            <v>-3.051320000000004</v>
          </cell>
        </row>
        <row r="99">
          <cell r="A99" t="str">
            <v>DataSpec</v>
          </cell>
          <cell r="B99" t="str">
            <v>Data</v>
          </cell>
          <cell r="C99" t="str">
            <v>Rating</v>
          </cell>
          <cell r="D99" t="str">
            <v>Rating</v>
          </cell>
          <cell r="E99" t="str">
            <v>Q134KUV_2041</v>
          </cell>
          <cell r="F99" t="str">
            <v>NONE</v>
          </cell>
          <cell r="G99">
            <v>20.41</v>
          </cell>
          <cell r="H99" t="str">
            <v xml:space="preserve">        Seifen, Wasch-, Reinigungs-, Poliermittel</v>
          </cell>
          <cell r="I99" t="str">
            <v>SELF</v>
          </cell>
          <cell r="J99" t="str">
            <v>SELF</v>
          </cell>
          <cell r="K99" t="str">
            <v>OV</v>
          </cell>
          <cell r="L99" t="str">
            <v>NE</v>
          </cell>
          <cell r="M99">
            <v>5</v>
          </cell>
          <cell r="O99" t="str">
            <v>20,41</v>
          </cell>
          <cell r="P99" t="str">
            <v>Seifen, Wasch-, Reinigungs-, Poliermittel</v>
          </cell>
          <cell r="Q99">
            <v>62.232709999999997</v>
          </cell>
          <cell r="R99">
            <v>63.29721</v>
          </cell>
          <cell r="S99">
            <v>57.552880000000002</v>
          </cell>
          <cell r="T99">
            <v>49.552880000000002</v>
          </cell>
          <cell r="U99">
            <v>49.172040000000003</v>
          </cell>
          <cell r="V99">
            <v>57.172040000000003</v>
          </cell>
          <cell r="W99">
            <v>58.470019999999998</v>
          </cell>
          <cell r="X99">
            <v>59.185079999999999</v>
          </cell>
          <cell r="Y99">
            <v>56.531149999999997</v>
          </cell>
          <cell r="Z99">
            <v>57.02496</v>
          </cell>
          <cell r="AA99">
            <v>51.02496</v>
          </cell>
          <cell r="AB99">
            <v>45.02496</v>
          </cell>
          <cell r="AC99">
            <v>42.317630000000001</v>
          </cell>
          <cell r="AD99">
            <v>-2.7073299999999989</v>
          </cell>
        </row>
        <row r="100">
          <cell r="A100" t="str">
            <v>DataSpec</v>
          </cell>
          <cell r="B100" t="str">
            <v>Data</v>
          </cell>
          <cell r="C100" t="str">
            <v>Rating</v>
          </cell>
          <cell r="D100" t="str">
            <v>Rating</v>
          </cell>
          <cell r="E100" t="str">
            <v>Q134KUV_2042</v>
          </cell>
          <cell r="F100" t="str">
            <v>NONE</v>
          </cell>
          <cell r="G100">
            <v>20.420000000000002</v>
          </cell>
          <cell r="H100" t="str">
            <v xml:space="preserve">        Körperpflegemittel, Duftstoffe</v>
          </cell>
          <cell r="I100" t="str">
            <v>SELF</v>
          </cell>
          <cell r="J100" t="str">
            <v>SELF</v>
          </cell>
          <cell r="K100" t="str">
            <v>OV</v>
          </cell>
          <cell r="L100" t="str">
            <v>NE</v>
          </cell>
          <cell r="M100">
            <v>5</v>
          </cell>
          <cell r="O100" t="str">
            <v>20,42</v>
          </cell>
          <cell r="P100" t="str">
            <v>Körperpflegemittel, Duftstoffe</v>
          </cell>
          <cell r="Q100">
            <v>46.324640000000002</v>
          </cell>
          <cell r="R100">
            <v>38.407600000000002</v>
          </cell>
          <cell r="S100">
            <v>43.833590000000001</v>
          </cell>
          <cell r="T100">
            <v>35.833590000000001</v>
          </cell>
          <cell r="U100">
            <v>38.864240000000002</v>
          </cell>
          <cell r="V100">
            <v>45.302819999999997</v>
          </cell>
          <cell r="W100">
            <v>46.852539999999998</v>
          </cell>
          <cell r="X100">
            <v>40.707769999999996</v>
          </cell>
          <cell r="Y100">
            <v>39.752409999999998</v>
          </cell>
          <cell r="Z100">
            <v>41.655859999999997</v>
          </cell>
          <cell r="AA100">
            <v>39.318899999999999</v>
          </cell>
          <cell r="AB100">
            <v>40.57056</v>
          </cell>
          <cell r="AC100">
            <v>37.348309999999998</v>
          </cell>
          <cell r="AD100">
            <v>-3.2222500000000025</v>
          </cell>
        </row>
        <row r="101">
          <cell r="A101" t="str">
            <v>DataSpec</v>
          </cell>
          <cell r="B101" t="str">
            <v>Data</v>
          </cell>
          <cell r="C101" t="str">
            <v>Rating</v>
          </cell>
          <cell r="D101" t="str">
            <v>Rating</v>
          </cell>
          <cell r="E101" t="str">
            <v>Q134KUV_205</v>
          </cell>
          <cell r="F101" t="str">
            <v>NONE</v>
          </cell>
          <cell r="G101">
            <v>20.5</v>
          </cell>
          <cell r="H101" t="str">
            <v xml:space="preserve">      Klebstoffe, etherische Öle u.a.</v>
          </cell>
          <cell r="I101" t="str">
            <v>SELF</v>
          </cell>
          <cell r="J101" t="str">
            <v>SELF</v>
          </cell>
          <cell r="K101" t="str">
            <v>OV</v>
          </cell>
          <cell r="L101" t="str">
            <v>NE</v>
          </cell>
          <cell r="M101">
            <v>5</v>
          </cell>
          <cell r="O101" t="str">
            <v>20,5</v>
          </cell>
          <cell r="P101" t="str">
            <v>Klebstoffe, etherische Öle u.a.</v>
          </cell>
          <cell r="Q101">
            <v>50.296010000000003</v>
          </cell>
          <cell r="R101">
            <v>43.806989999999999</v>
          </cell>
          <cell r="S101">
            <v>46.761620000000001</v>
          </cell>
          <cell r="T101">
            <v>38.761620000000001</v>
          </cell>
          <cell r="U101">
            <v>39.224919999999997</v>
          </cell>
          <cell r="V101">
            <v>43.407580000000003</v>
          </cell>
          <cell r="W101">
            <v>44.31888</v>
          </cell>
          <cell r="X101">
            <v>40.329090000000001</v>
          </cell>
          <cell r="Y101">
            <v>37.985680000000002</v>
          </cell>
          <cell r="Z101">
            <v>39.338900000000002</v>
          </cell>
          <cell r="AA101">
            <v>36.258049999999997</v>
          </cell>
          <cell r="AB101">
            <v>42.258049999999997</v>
          </cell>
          <cell r="AC101">
            <v>40.174340000000001</v>
          </cell>
          <cell r="AD101">
            <v>-2.0837099999999964</v>
          </cell>
        </row>
        <row r="102">
          <cell r="A102" t="str">
            <v>DataSpec</v>
          </cell>
          <cell r="B102" t="str">
            <v>Data</v>
          </cell>
          <cell r="C102" t="str">
            <v>Rating</v>
          </cell>
          <cell r="D102" t="str">
            <v>Rating</v>
          </cell>
          <cell r="E102" t="str">
            <v>Q134KUV_206</v>
          </cell>
          <cell r="F102" t="str">
            <v>NONE</v>
          </cell>
          <cell r="G102">
            <v>20.6</v>
          </cell>
          <cell r="H102" t="str">
            <v xml:space="preserve">      Chemiefasern</v>
          </cell>
          <cell r="I102" t="str">
            <v>SELF</v>
          </cell>
          <cell r="J102" t="str">
            <v>SELF</v>
          </cell>
          <cell r="K102" t="str">
            <v>OV</v>
          </cell>
          <cell r="L102" t="str">
            <v>NE</v>
          </cell>
          <cell r="M102">
            <v>5</v>
          </cell>
          <cell r="O102" t="str">
            <v>20,6</v>
          </cell>
          <cell r="P102" t="str">
            <v>Chemiefasern</v>
          </cell>
          <cell r="Q102">
            <v>43.985100000000003</v>
          </cell>
          <cell r="R102">
            <v>37.93909</v>
          </cell>
          <cell r="S102">
            <v>45.93909</v>
          </cell>
          <cell r="T102">
            <v>40.611780000000003</v>
          </cell>
          <cell r="U102">
            <v>38.829659999999997</v>
          </cell>
          <cell r="V102">
            <v>38.177869999999999</v>
          </cell>
          <cell r="W102">
            <v>38.93629</v>
          </cell>
          <cell r="X102">
            <v>32.068280000000001</v>
          </cell>
          <cell r="Y102">
            <v>25.028400000000001</v>
          </cell>
          <cell r="Z102">
            <v>29.029160000000001</v>
          </cell>
          <cell r="AA102">
            <v>32.234029999999997</v>
          </cell>
          <cell r="AB102">
            <v>26.234030000000001</v>
          </cell>
          <cell r="AC102">
            <v>29.713529999999999</v>
          </cell>
          <cell r="AD102">
            <v>3.479499999999998</v>
          </cell>
        </row>
        <row r="103">
          <cell r="A103" t="str">
            <v>DataSpec</v>
          </cell>
          <cell r="B103" t="str">
            <v>Data</v>
          </cell>
          <cell r="C103" t="str">
            <v>Rating</v>
          </cell>
          <cell r="D103" t="str">
            <v>Rating</v>
          </cell>
          <cell r="E103" t="str">
            <v>Q134KUV_21</v>
          </cell>
          <cell r="F103" t="str">
            <v>NONE</v>
          </cell>
          <cell r="G103">
            <v>21</v>
          </cell>
          <cell r="H103" t="str">
            <v xml:space="preserve">    Pharmazeutika</v>
          </cell>
          <cell r="I103" t="str">
            <v>SELF</v>
          </cell>
          <cell r="J103" t="str">
            <v>SELF</v>
          </cell>
          <cell r="K103" t="str">
            <v>OV</v>
          </cell>
          <cell r="L103" t="str">
            <v>NE</v>
          </cell>
          <cell r="M103">
            <v>5</v>
          </cell>
          <cell r="O103">
            <v>21</v>
          </cell>
          <cell r="P103" t="str">
            <v>Pharmazeutika</v>
          </cell>
          <cell r="Q103">
            <v>41.587420000000002</v>
          </cell>
          <cell r="R103">
            <v>33.587420000000002</v>
          </cell>
          <cell r="S103">
            <v>38.494570000000003</v>
          </cell>
          <cell r="T103">
            <v>37.667520000000003</v>
          </cell>
          <cell r="U103">
            <v>38.245930000000001</v>
          </cell>
          <cell r="V103">
            <v>30.81784</v>
          </cell>
          <cell r="W103">
            <v>27.879529999999999</v>
          </cell>
          <cell r="X103">
            <v>24.368690000000001</v>
          </cell>
          <cell r="Y103">
            <v>23.351900000000001</v>
          </cell>
          <cell r="Z103">
            <v>24.221409999999999</v>
          </cell>
          <cell r="AA103">
            <v>30.221409999999999</v>
          </cell>
          <cell r="AB103">
            <v>36.221409999999999</v>
          </cell>
          <cell r="AC103">
            <v>42.221409999999999</v>
          </cell>
          <cell r="AD103">
            <v>6</v>
          </cell>
        </row>
        <row r="104">
          <cell r="A104" t="str">
            <v>DataSpec</v>
          </cell>
          <cell r="B104" t="str">
            <v>Data</v>
          </cell>
          <cell r="C104" t="str">
            <v>Rating</v>
          </cell>
          <cell r="D104" t="str">
            <v>Rating</v>
          </cell>
          <cell r="E104" t="str">
            <v>Q134KUV_22</v>
          </cell>
          <cell r="F104" t="str">
            <v>NONE</v>
          </cell>
          <cell r="G104">
            <v>22</v>
          </cell>
          <cell r="H104" t="str">
            <v xml:space="preserve">    Gummi- und Kunststoffwaren</v>
          </cell>
          <cell r="I104" t="str">
            <v>SELF</v>
          </cell>
          <cell r="J104" t="str">
            <v>SELF</v>
          </cell>
          <cell r="K104" t="str">
            <v>OV</v>
          </cell>
          <cell r="L104" t="str">
            <v>NE</v>
          </cell>
          <cell r="M104">
            <v>5</v>
          </cell>
          <cell r="O104">
            <v>22</v>
          </cell>
          <cell r="P104" t="str">
            <v>Gummi- und Kunststoffwaren</v>
          </cell>
          <cell r="Q104">
            <v>43.74203</v>
          </cell>
          <cell r="R104">
            <v>37.34348</v>
          </cell>
          <cell r="S104">
            <v>41.431289999999997</v>
          </cell>
          <cell r="T104">
            <v>34.830829999999999</v>
          </cell>
          <cell r="U104">
            <v>39.951120000000003</v>
          </cell>
          <cell r="V104">
            <v>44.974440000000001</v>
          </cell>
          <cell r="W104">
            <v>44.685780000000001</v>
          </cell>
          <cell r="X104">
            <v>43.3752</v>
          </cell>
          <cell r="Y104">
            <v>40.678220000000003</v>
          </cell>
          <cell r="Z104">
            <v>41.32884</v>
          </cell>
          <cell r="AA104">
            <v>47.060479999999998</v>
          </cell>
          <cell r="AB104">
            <v>48.832850000000001</v>
          </cell>
          <cell r="AC104">
            <v>47.479599999999998</v>
          </cell>
          <cell r="AD104">
            <v>-1.3532500000000027</v>
          </cell>
        </row>
        <row r="105">
          <cell r="A105" t="str">
            <v>DataSpec</v>
          </cell>
          <cell r="B105" t="str">
            <v>Data</v>
          </cell>
          <cell r="C105" t="str">
            <v>Rating</v>
          </cell>
          <cell r="D105" t="str">
            <v>Rating</v>
          </cell>
          <cell r="E105" t="str">
            <v>Q134KUV_221</v>
          </cell>
          <cell r="F105" t="str">
            <v>NONE</v>
          </cell>
          <cell r="G105">
            <v>22.1</v>
          </cell>
          <cell r="H105" t="str">
            <v xml:space="preserve">      Gummiwaren</v>
          </cell>
          <cell r="I105" t="str">
            <v>SELF</v>
          </cell>
          <cell r="J105" t="str">
            <v>SELF</v>
          </cell>
          <cell r="K105" t="str">
            <v>OV</v>
          </cell>
          <cell r="L105" t="str">
            <v>NE</v>
          </cell>
          <cell r="M105">
            <v>5</v>
          </cell>
          <cell r="O105" t="str">
            <v>22,1</v>
          </cell>
          <cell r="P105" t="str">
            <v>Gummiwaren</v>
          </cell>
          <cell r="Q105">
            <v>36.045409999999997</v>
          </cell>
          <cell r="R105">
            <v>30.470230000000001</v>
          </cell>
          <cell r="S105">
            <v>37.799889999999998</v>
          </cell>
          <cell r="T105">
            <v>29.860949999999999</v>
          </cell>
          <cell r="U105">
            <v>33.657600000000002</v>
          </cell>
          <cell r="V105">
            <v>41.657609999999998</v>
          </cell>
          <cell r="W105">
            <v>41.755929999999999</v>
          </cell>
          <cell r="X105">
            <v>36.161160000000002</v>
          </cell>
          <cell r="Y105">
            <v>32.43092</v>
          </cell>
          <cell r="Z105">
            <v>34.18347</v>
          </cell>
          <cell r="AA105">
            <v>40.232750000000003</v>
          </cell>
          <cell r="AB105">
            <v>46.232750000000003</v>
          </cell>
          <cell r="AC105">
            <v>40.242660000000001</v>
          </cell>
          <cell r="AD105">
            <v>-5.9900900000000021</v>
          </cell>
        </row>
        <row r="106">
          <cell r="A106" t="str">
            <v>DataSpec</v>
          </cell>
          <cell r="B106" t="str">
            <v>Data</v>
          </cell>
          <cell r="C106" t="str">
            <v>Rating</v>
          </cell>
          <cell r="D106" t="str">
            <v>Rating</v>
          </cell>
          <cell r="E106" t="str">
            <v>Q134KUV_2211</v>
          </cell>
          <cell r="F106" t="str">
            <v>NONE</v>
          </cell>
          <cell r="G106">
            <v>22.11</v>
          </cell>
          <cell r="H106" t="str">
            <v xml:space="preserve">        Reifen inkl. Runderneuerung</v>
          </cell>
          <cell r="I106" t="str">
            <v>SELF</v>
          </cell>
          <cell r="J106" t="str">
            <v>SELF</v>
          </cell>
          <cell r="K106" t="str">
            <v>OV</v>
          </cell>
          <cell r="L106" t="str">
            <v>NE</v>
          </cell>
          <cell r="M106">
            <v>5</v>
          </cell>
          <cell r="O106" t="str">
            <v>22,11</v>
          </cell>
          <cell r="P106" t="str">
            <v>Reifen inkl. Runderneuerung</v>
          </cell>
          <cell r="Q106">
            <v>39.092350000000003</v>
          </cell>
          <cell r="R106">
            <v>31.09235</v>
          </cell>
          <cell r="S106">
            <v>37.417549999999999</v>
          </cell>
          <cell r="T106">
            <v>29.417549999999999</v>
          </cell>
          <cell r="U106">
            <v>31.298860000000001</v>
          </cell>
          <cell r="V106">
            <v>39.298859999999998</v>
          </cell>
          <cell r="W106">
            <v>40.899079999999998</v>
          </cell>
          <cell r="X106">
            <v>33.130710000000001</v>
          </cell>
          <cell r="Y106">
            <v>29.987359999999999</v>
          </cell>
          <cell r="Z106">
            <v>31.627759999999999</v>
          </cell>
          <cell r="AA106">
            <v>37.627760000000002</v>
          </cell>
          <cell r="AB106">
            <v>43.627760000000002</v>
          </cell>
          <cell r="AC106">
            <v>37.627760000000002</v>
          </cell>
          <cell r="AD106">
            <v>-6</v>
          </cell>
        </row>
        <row r="107">
          <cell r="A107" t="str">
            <v>DataSpec</v>
          </cell>
          <cell r="B107" t="str">
            <v>Data</v>
          </cell>
          <cell r="C107" t="str">
            <v>Rating</v>
          </cell>
          <cell r="D107" t="str">
            <v>Rating</v>
          </cell>
          <cell r="E107" t="str">
            <v>Q134KUV_2219</v>
          </cell>
          <cell r="F107" t="str">
            <v>NONE</v>
          </cell>
          <cell r="G107">
            <v>22.19</v>
          </cell>
          <cell r="H107" t="str">
            <v xml:space="preserve">        Gummiwaren (ohne Reifen)</v>
          </cell>
          <cell r="I107" t="str">
            <v>SELF</v>
          </cell>
          <cell r="J107" t="str">
            <v>SELF</v>
          </cell>
          <cell r="K107" t="str">
            <v>OV</v>
          </cell>
          <cell r="L107" t="str">
            <v>NE</v>
          </cell>
          <cell r="M107">
            <v>5</v>
          </cell>
          <cell r="O107" t="str">
            <v>22,19</v>
          </cell>
          <cell r="P107" t="str">
            <v>Gummiwaren (ohne Reifen)</v>
          </cell>
          <cell r="Q107">
            <v>34.002740000000003</v>
          </cell>
          <cell r="R107">
            <v>30.053149999999999</v>
          </cell>
          <cell r="S107">
            <v>38.053150000000002</v>
          </cell>
          <cell r="T107">
            <v>30.15513</v>
          </cell>
          <cell r="U107">
            <v>35.152479999999997</v>
          </cell>
          <cell r="V107">
            <v>43.152479999999997</v>
          </cell>
          <cell r="W107">
            <v>42.298969999999997</v>
          </cell>
          <cell r="X107">
            <v>38.081740000000003</v>
          </cell>
          <cell r="Y107">
            <v>33.979550000000003</v>
          </cell>
          <cell r="Z107">
            <v>35.803170000000001</v>
          </cell>
          <cell r="AA107">
            <v>41.803170000000001</v>
          </cell>
          <cell r="AB107">
            <v>47.803170000000001</v>
          </cell>
          <cell r="AC107">
            <v>41.803170000000001</v>
          </cell>
          <cell r="AD107">
            <v>-6</v>
          </cell>
        </row>
        <row r="108">
          <cell r="A108" t="str">
            <v>DataSpec</v>
          </cell>
          <cell r="B108" t="str">
            <v>Data</v>
          </cell>
          <cell r="C108" t="str">
            <v>Rating</v>
          </cell>
          <cell r="D108" t="str">
            <v>Rating</v>
          </cell>
          <cell r="E108" t="str">
            <v>Q134KUV_222</v>
          </cell>
          <cell r="F108" t="str">
            <v>NONE</v>
          </cell>
          <cell r="G108">
            <v>22.2</v>
          </cell>
          <cell r="H108" t="str">
            <v xml:space="preserve">      Kunststoffwaren</v>
          </cell>
          <cell r="I108" t="str">
            <v>SELF</v>
          </cell>
          <cell r="J108" t="str">
            <v>SELF</v>
          </cell>
          <cell r="K108" t="str">
            <v>OV</v>
          </cell>
          <cell r="L108" t="str">
            <v>NE</v>
          </cell>
          <cell r="M108">
            <v>5</v>
          </cell>
          <cell r="O108" t="str">
            <v>22,2</v>
          </cell>
          <cell r="P108" t="str">
            <v>Kunststoffwaren</v>
          </cell>
          <cell r="Q108">
            <v>44.912669999999999</v>
          </cell>
          <cell r="R108">
            <v>38.388890000000004</v>
          </cell>
          <cell r="S108">
            <v>41.982669999999999</v>
          </cell>
          <cell r="T108">
            <v>35.585039999999999</v>
          </cell>
          <cell r="U108">
            <v>40.885449999999999</v>
          </cell>
          <cell r="V108">
            <v>45.466850000000001</v>
          </cell>
          <cell r="W108">
            <v>45.120739999999998</v>
          </cell>
          <cell r="X108">
            <v>44.446190000000001</v>
          </cell>
          <cell r="Y108">
            <v>41.9026</v>
          </cell>
          <cell r="Z108">
            <v>42.389629999999997</v>
          </cell>
          <cell r="AA108">
            <v>48.062429999999999</v>
          </cell>
          <cell r="AB108">
            <v>49.21331</v>
          </cell>
          <cell r="AC108">
            <v>48.533369999999998</v>
          </cell>
          <cell r="AD108">
            <v>-0.67994000000000199</v>
          </cell>
        </row>
        <row r="109">
          <cell r="A109" t="str">
            <v>DataSpec</v>
          </cell>
          <cell r="B109" t="str">
            <v>Data</v>
          </cell>
          <cell r="C109" t="str">
            <v>Rating</v>
          </cell>
          <cell r="D109" t="str">
            <v>Rating</v>
          </cell>
          <cell r="E109" t="str">
            <v>Q134KUV_2221</v>
          </cell>
          <cell r="F109" t="str">
            <v>NONE</v>
          </cell>
          <cell r="G109">
            <v>22.21</v>
          </cell>
          <cell r="H109" t="str">
            <v xml:space="preserve">        Platten, Folien, Schläuche, Profile</v>
          </cell>
          <cell r="I109" t="str">
            <v>SELF</v>
          </cell>
          <cell r="J109" t="str">
            <v>SELF</v>
          </cell>
          <cell r="K109" t="str">
            <v>OV</v>
          </cell>
          <cell r="L109" t="str">
            <v>NE</v>
          </cell>
          <cell r="M109">
            <v>5</v>
          </cell>
          <cell r="O109" t="str">
            <v>22,21</v>
          </cell>
          <cell r="P109" t="str">
            <v>Platten, Folien, Schläuche, Profile</v>
          </cell>
          <cell r="Q109">
            <v>45.19585</v>
          </cell>
          <cell r="R109">
            <v>39.112299999999998</v>
          </cell>
          <cell r="S109">
            <v>42.398119999999999</v>
          </cell>
          <cell r="T109">
            <v>34.398119999999999</v>
          </cell>
          <cell r="U109">
            <v>41.922989999999999</v>
          </cell>
          <cell r="V109">
            <v>43.481729999999999</v>
          </cell>
          <cell r="W109">
            <v>43.401179999999997</v>
          </cell>
          <cell r="X109">
            <v>42.53754</v>
          </cell>
          <cell r="Y109">
            <v>39.621180000000003</v>
          </cell>
          <cell r="Z109">
            <v>38.961950000000002</v>
          </cell>
          <cell r="AA109">
            <v>44.961950000000002</v>
          </cell>
          <cell r="AB109">
            <v>49.734679999999997</v>
          </cell>
          <cell r="AC109">
            <v>48.304250000000003</v>
          </cell>
          <cell r="AD109">
            <v>-1.4304299999999941</v>
          </cell>
        </row>
        <row r="110">
          <cell r="A110" t="str">
            <v>DataSpec</v>
          </cell>
          <cell r="B110" t="str">
            <v>Data</v>
          </cell>
          <cell r="C110" t="str">
            <v>Rating</v>
          </cell>
          <cell r="D110" t="str">
            <v>Rating</v>
          </cell>
          <cell r="E110" t="str">
            <v>Q134KUV_2222</v>
          </cell>
          <cell r="F110" t="str">
            <v>NONE</v>
          </cell>
          <cell r="G110">
            <v>22.22</v>
          </cell>
          <cell r="H110" t="str">
            <v xml:space="preserve">        Verpackungsmittel aus Kunststoff</v>
          </cell>
          <cell r="I110" t="str">
            <v>SELF</v>
          </cell>
          <cell r="J110" t="str">
            <v>SELF</v>
          </cell>
          <cell r="K110" t="str">
            <v>OV</v>
          </cell>
          <cell r="L110" t="str">
            <v>NE</v>
          </cell>
          <cell r="M110">
            <v>5</v>
          </cell>
          <cell r="O110" t="str">
            <v>22,22</v>
          </cell>
          <cell r="P110" t="str">
            <v>Verpackungsmittel aus Kunststoff</v>
          </cell>
          <cell r="Q110">
            <v>43.436990000000002</v>
          </cell>
          <cell r="R110">
            <v>40.582700000000003</v>
          </cell>
          <cell r="S110">
            <v>44.762799999999999</v>
          </cell>
          <cell r="T110">
            <v>41.83813</v>
          </cell>
          <cell r="U110">
            <v>44.301439999999999</v>
          </cell>
          <cell r="V110">
            <v>49.854140000000001</v>
          </cell>
          <cell r="W110">
            <v>50.78257</v>
          </cell>
          <cell r="X110">
            <v>47.98415</v>
          </cell>
          <cell r="Y110">
            <v>45.81165</v>
          </cell>
          <cell r="Z110">
            <v>46.961179999999999</v>
          </cell>
          <cell r="AA110">
            <v>52.961179999999999</v>
          </cell>
          <cell r="AB110">
            <v>55.879179999999998</v>
          </cell>
          <cell r="AC110">
            <v>52.734470000000002</v>
          </cell>
          <cell r="AD110">
            <v>-3.1447099999999963</v>
          </cell>
        </row>
        <row r="111">
          <cell r="A111" t="str">
            <v>DataSpec</v>
          </cell>
          <cell r="B111" t="str">
            <v>Data</v>
          </cell>
          <cell r="C111" t="str">
            <v>Rating</v>
          </cell>
          <cell r="D111" t="str">
            <v>Rating</v>
          </cell>
          <cell r="E111" t="str">
            <v>Q134KUV_2223</v>
          </cell>
          <cell r="F111" t="str">
            <v>NONE</v>
          </cell>
          <cell r="G111">
            <v>22.23</v>
          </cell>
          <cell r="H111" t="str">
            <v xml:space="preserve">        Baubedarfsartikel aus Kunststoff</v>
          </cell>
          <cell r="I111" t="str">
            <v>SELF</v>
          </cell>
          <cell r="J111" t="str">
            <v>SELF</v>
          </cell>
          <cell r="K111" t="str">
            <v>OV</v>
          </cell>
          <cell r="L111" t="str">
            <v>NE</v>
          </cell>
          <cell r="M111">
            <v>5</v>
          </cell>
          <cell r="O111" t="str">
            <v>22,23</v>
          </cell>
          <cell r="P111" t="str">
            <v>Baubedarfsartikel aus Kunststoff</v>
          </cell>
          <cell r="Q111">
            <v>43.653039999999997</v>
          </cell>
          <cell r="R111">
            <v>37.145240000000001</v>
          </cell>
          <cell r="S111">
            <v>41.3748</v>
          </cell>
          <cell r="T111">
            <v>34.459609999999998</v>
          </cell>
          <cell r="U111">
            <v>37.662930000000003</v>
          </cell>
          <cell r="V111">
            <v>41.749009999999998</v>
          </cell>
          <cell r="W111">
            <v>43.445979999999999</v>
          </cell>
          <cell r="X111">
            <v>45.43927</v>
          </cell>
          <cell r="Y111">
            <v>43.89067</v>
          </cell>
          <cell r="Z111">
            <v>43.603400000000001</v>
          </cell>
          <cell r="AA111">
            <v>46.2864</v>
          </cell>
          <cell r="AB111">
            <v>42.82208</v>
          </cell>
          <cell r="AC111">
            <v>44.407550000000001</v>
          </cell>
          <cell r="AD111">
            <v>1.5854700000000008</v>
          </cell>
        </row>
        <row r="112">
          <cell r="A112" t="str">
            <v>DataSpec</v>
          </cell>
          <cell r="B112" t="str">
            <v>Data</v>
          </cell>
          <cell r="C112" t="str">
            <v>Rating</v>
          </cell>
          <cell r="D112" t="str">
            <v>Rating</v>
          </cell>
          <cell r="E112" t="str">
            <v>Q134KUV_2229</v>
          </cell>
          <cell r="F112" t="str">
            <v>NONE</v>
          </cell>
          <cell r="G112">
            <v>22.29</v>
          </cell>
          <cell r="H112" t="str">
            <v xml:space="preserve">        Haushaltsartikel, techn. Kunststoffwaren</v>
          </cell>
          <cell r="I112" t="str">
            <v>SELF</v>
          </cell>
          <cell r="J112" t="str">
            <v>SELF</v>
          </cell>
          <cell r="K112" t="str">
            <v>OV</v>
          </cell>
          <cell r="L112" t="str">
            <v>NE</v>
          </cell>
          <cell r="M112">
            <v>5</v>
          </cell>
          <cell r="O112" t="str">
            <v>22,29</v>
          </cell>
          <cell r="P112" t="str">
            <v>Haushaltsartikel, techn. Kunststoffwaren</v>
          </cell>
          <cell r="Q112">
            <v>46.343870000000003</v>
          </cell>
          <cell r="R112">
            <v>38.343870000000003</v>
          </cell>
          <cell r="S112">
            <v>41.612670000000001</v>
          </cell>
          <cell r="T112">
            <v>35.761569999999999</v>
          </cell>
          <cell r="U112">
            <v>40.469459999999998</v>
          </cell>
          <cell r="V112">
            <v>45.307279999999999</v>
          </cell>
          <cell r="W112">
            <v>43.690939999999998</v>
          </cell>
          <cell r="X112">
            <v>43.206290000000003</v>
          </cell>
          <cell r="Y112">
            <v>40.454599999999999</v>
          </cell>
          <cell r="Z112">
            <v>41.689109999999999</v>
          </cell>
          <cell r="AA112">
            <v>44.087989999999998</v>
          </cell>
          <cell r="AB112">
            <v>45.920830000000002</v>
          </cell>
          <cell r="AC112">
            <v>46.962220000000002</v>
          </cell>
          <cell r="AD112">
            <v>1.0413899999999998</v>
          </cell>
        </row>
        <row r="113">
          <cell r="A113" t="str">
            <v>DataSpec</v>
          </cell>
          <cell r="B113" t="str">
            <v>Data</v>
          </cell>
          <cell r="C113" t="str">
            <v>Rating</v>
          </cell>
          <cell r="D113" t="str">
            <v>Rating</v>
          </cell>
          <cell r="E113" t="str">
            <v>Q134KUV_23</v>
          </cell>
          <cell r="F113" t="str">
            <v>NONE</v>
          </cell>
          <cell r="G113">
            <v>23</v>
          </cell>
          <cell r="H113" t="str">
            <v xml:space="preserve">    Glas, Keramik, Baustoffe</v>
          </cell>
          <cell r="I113" t="str">
            <v>SELF</v>
          </cell>
          <cell r="J113" t="str">
            <v>SELF</v>
          </cell>
          <cell r="K113" t="str">
            <v>OV</v>
          </cell>
          <cell r="L113" t="str">
            <v>NE</v>
          </cell>
          <cell r="M113">
            <v>5</v>
          </cell>
          <cell r="O113">
            <v>23</v>
          </cell>
          <cell r="P113" t="str">
            <v>Glas, Keramik, Baustoffe</v>
          </cell>
          <cell r="Q113">
            <v>43.4101</v>
          </cell>
          <cell r="R113">
            <v>43.10848</v>
          </cell>
          <cell r="S113">
            <v>46.741329999999998</v>
          </cell>
          <cell r="T113">
            <v>44.504130000000004</v>
          </cell>
          <cell r="U113">
            <v>42.356630000000003</v>
          </cell>
          <cell r="V113">
            <v>49.326999999999998</v>
          </cell>
          <cell r="W113">
            <v>46.200209999999998</v>
          </cell>
          <cell r="X113">
            <v>47.268380000000001</v>
          </cell>
          <cell r="Y113">
            <v>46.022019999999998</v>
          </cell>
          <cell r="Z113">
            <v>46.794240000000002</v>
          </cell>
          <cell r="AA113">
            <v>49.112520000000004</v>
          </cell>
          <cell r="AB113">
            <v>52.839039999999997</v>
          </cell>
          <cell r="AC113">
            <v>47.782600000000002</v>
          </cell>
          <cell r="AD113">
            <v>-5.0564399999999949</v>
          </cell>
        </row>
        <row r="114">
          <cell r="A114" t="str">
            <v>DataSpec</v>
          </cell>
          <cell r="B114" t="str">
            <v>Data</v>
          </cell>
          <cell r="C114" t="str">
            <v>Rating</v>
          </cell>
          <cell r="D114" t="str">
            <v>Rating</v>
          </cell>
          <cell r="E114" t="str">
            <v>Q134KUV_231</v>
          </cell>
          <cell r="F114" t="str">
            <v>NONE</v>
          </cell>
          <cell r="G114">
            <v>23.1</v>
          </cell>
          <cell r="H114" t="str">
            <v xml:space="preserve">      Glas und Glaswaren</v>
          </cell>
          <cell r="I114" t="str">
            <v>SELF</v>
          </cell>
          <cell r="J114" t="str">
            <v>SELF</v>
          </cell>
          <cell r="K114" t="str">
            <v>OV</v>
          </cell>
          <cell r="L114" t="str">
            <v>NE</v>
          </cell>
          <cell r="M114">
            <v>5</v>
          </cell>
          <cell r="O114" t="str">
            <v>23,1</v>
          </cell>
          <cell r="P114" t="str">
            <v>Glas und Glaswaren</v>
          </cell>
          <cell r="Q114">
            <v>42.434460000000001</v>
          </cell>
          <cell r="R114">
            <v>41.50065</v>
          </cell>
          <cell r="S114">
            <v>46.861879999999999</v>
          </cell>
          <cell r="T114">
            <v>45.539839999999998</v>
          </cell>
          <cell r="U114">
            <v>46.614800000000002</v>
          </cell>
          <cell r="V114">
            <v>49.352020000000003</v>
          </cell>
          <cell r="W114">
            <v>47.647939999999998</v>
          </cell>
          <cell r="X114">
            <v>49.133690000000001</v>
          </cell>
          <cell r="Y114">
            <v>49.075009999999999</v>
          </cell>
          <cell r="Z114">
            <v>49.53349</v>
          </cell>
          <cell r="AA114">
            <v>50.326300000000003</v>
          </cell>
          <cell r="AB114">
            <v>49.659860000000002</v>
          </cell>
          <cell r="AC114">
            <v>48.94632</v>
          </cell>
          <cell r="AD114">
            <v>-0.71354000000000184</v>
          </cell>
        </row>
        <row r="115">
          <cell r="A115" t="str">
            <v>DataSpec</v>
          </cell>
          <cell r="B115" t="str">
            <v>Data</v>
          </cell>
          <cell r="C115" t="str">
            <v>Rating</v>
          </cell>
          <cell r="D115" t="str">
            <v>Rating</v>
          </cell>
          <cell r="E115" t="str">
            <v>Q134KUV_2311</v>
          </cell>
          <cell r="F115" t="str">
            <v>NONE</v>
          </cell>
          <cell r="G115">
            <v>23.11</v>
          </cell>
          <cell r="H115" t="str">
            <v xml:space="preserve">        Flachglas</v>
          </cell>
          <cell r="I115" t="str">
            <v>SELF</v>
          </cell>
          <cell r="J115" t="str">
            <v>SELF</v>
          </cell>
          <cell r="K115" t="str">
            <v>OV</v>
          </cell>
          <cell r="L115" t="str">
            <v>NE</v>
          </cell>
          <cell r="M115">
            <v>5</v>
          </cell>
          <cell r="O115" t="str">
            <v>23,11</v>
          </cell>
          <cell r="P115" t="str">
            <v>Flachglas</v>
          </cell>
          <cell r="Q115">
            <v>41.658360000000002</v>
          </cell>
          <cell r="R115">
            <v>49.658360000000002</v>
          </cell>
          <cell r="S115">
            <v>57.658360000000002</v>
          </cell>
          <cell r="T115">
            <v>58.605490000000003</v>
          </cell>
          <cell r="U115">
            <v>55.436459999999997</v>
          </cell>
          <cell r="V115">
            <v>61.948369999999997</v>
          </cell>
          <cell r="W115">
            <v>62.260460000000002</v>
          </cell>
          <cell r="X115">
            <v>64.461860000000001</v>
          </cell>
          <cell r="Y115">
            <v>67.337130000000002</v>
          </cell>
          <cell r="Z115">
            <v>69.783109999999994</v>
          </cell>
          <cell r="AA115">
            <v>66.681870000000004</v>
          </cell>
          <cell r="AB115">
            <v>60.681870000000004</v>
          </cell>
          <cell r="AC115">
            <v>58.979210000000002</v>
          </cell>
          <cell r="AD115">
            <v>-1.7026600000000016</v>
          </cell>
        </row>
        <row r="116">
          <cell r="A116" t="str">
            <v>DataSpec</v>
          </cell>
          <cell r="B116" t="str">
            <v>Data</v>
          </cell>
          <cell r="C116" t="str">
            <v>Rating</v>
          </cell>
          <cell r="D116" t="str">
            <v>Rating</v>
          </cell>
          <cell r="E116" t="str">
            <v>Q134KUV_2312</v>
          </cell>
          <cell r="F116" t="str">
            <v>NONE</v>
          </cell>
          <cell r="G116">
            <v>23.12</v>
          </cell>
          <cell r="H116" t="str">
            <v xml:space="preserve">        Veredlung und Bearbeitung von Flachglas</v>
          </cell>
          <cell r="I116" t="str">
            <v>SELF</v>
          </cell>
          <cell r="J116" t="str">
            <v>SELF</v>
          </cell>
          <cell r="K116" t="str">
            <v>OV</v>
          </cell>
          <cell r="L116" t="str">
            <v>NE</v>
          </cell>
          <cell r="M116">
            <v>5</v>
          </cell>
          <cell r="O116" t="str">
            <v>23,12</v>
          </cell>
          <cell r="P116" t="str">
            <v>Veredlung und Bearbeitung von Flachglas</v>
          </cell>
          <cell r="Q116">
            <v>45.828620000000001</v>
          </cell>
          <cell r="R116">
            <v>45.434730000000002</v>
          </cell>
          <cell r="S116">
            <v>48.482170000000004</v>
          </cell>
          <cell r="T116">
            <v>45.893059999999998</v>
          </cell>
          <cell r="U116">
            <v>47.167009999999998</v>
          </cell>
          <cell r="V116">
            <v>55.167009999999998</v>
          </cell>
          <cell r="W116">
            <v>52.090719999999997</v>
          </cell>
          <cell r="X116">
            <v>53.927639999999997</v>
          </cell>
          <cell r="Y116">
            <v>52.61007</v>
          </cell>
          <cell r="Z116">
            <v>54.416580000000003</v>
          </cell>
          <cell r="AA116">
            <v>55.676180000000002</v>
          </cell>
          <cell r="AB116">
            <v>58.473820000000003</v>
          </cell>
          <cell r="AC116">
            <v>52.771270000000001</v>
          </cell>
          <cell r="AD116">
            <v>-5.7025500000000022</v>
          </cell>
        </row>
        <row r="117">
          <cell r="A117" t="str">
            <v>DataSpec</v>
          </cell>
          <cell r="B117" t="str">
            <v>Data</v>
          </cell>
          <cell r="C117" t="str">
            <v>Rating</v>
          </cell>
          <cell r="D117" t="str">
            <v>Rating</v>
          </cell>
          <cell r="E117" t="str">
            <v>Q134KUV_2313</v>
          </cell>
          <cell r="F117" t="str">
            <v>NONE</v>
          </cell>
          <cell r="G117">
            <v>23.13</v>
          </cell>
          <cell r="H117" t="str">
            <v xml:space="preserve">        Hohlglas</v>
          </cell>
          <cell r="I117" t="str">
            <v>SELF</v>
          </cell>
          <cell r="J117" t="str">
            <v>SELF</v>
          </cell>
          <cell r="K117" t="str">
            <v>OV</v>
          </cell>
          <cell r="L117" t="str">
            <v>NE</v>
          </cell>
          <cell r="M117">
            <v>5</v>
          </cell>
          <cell r="O117" t="str">
            <v>23,13</v>
          </cell>
          <cell r="P117" t="str">
            <v>Hohlglas</v>
          </cell>
          <cell r="Q117">
            <v>41.262590000000003</v>
          </cell>
          <cell r="R117">
            <v>40.148099999999999</v>
          </cell>
          <cell r="S117">
            <v>37.565260000000002</v>
          </cell>
          <cell r="T117">
            <v>39.295560000000002</v>
          </cell>
          <cell r="U117">
            <v>40.675989999999999</v>
          </cell>
          <cell r="V117">
            <v>42.4148</v>
          </cell>
          <cell r="W117">
            <v>42.073169999999998</v>
          </cell>
          <cell r="X117">
            <v>41.15278</v>
          </cell>
          <cell r="Y117">
            <v>42.183390000000003</v>
          </cell>
          <cell r="Z117">
            <v>42.028419999999997</v>
          </cell>
          <cell r="AA117">
            <v>48.028419999999997</v>
          </cell>
          <cell r="AB117">
            <v>45.926789999999997</v>
          </cell>
          <cell r="AC117">
            <v>45.335970000000003</v>
          </cell>
          <cell r="AD117">
            <v>-0.59081999999999368</v>
          </cell>
        </row>
        <row r="118">
          <cell r="A118" t="str">
            <v>DataSpec</v>
          </cell>
          <cell r="B118" t="str">
            <v>Data</v>
          </cell>
          <cell r="C118" t="str">
            <v>Rating</v>
          </cell>
          <cell r="D118" t="str">
            <v>Rating</v>
          </cell>
          <cell r="E118" t="str">
            <v>Q134KUV_2314</v>
          </cell>
          <cell r="F118" t="str">
            <v>NONE</v>
          </cell>
          <cell r="G118">
            <v>23.14</v>
          </cell>
          <cell r="H118" t="str">
            <v xml:space="preserve">        Glasfasern und Waren daraus</v>
          </cell>
          <cell r="I118" t="str">
            <v>SELF</v>
          </cell>
          <cell r="J118" t="str">
            <v>SELF</v>
          </cell>
          <cell r="K118" t="str">
            <v>OV</v>
          </cell>
          <cell r="L118" t="str">
            <v>NE</v>
          </cell>
          <cell r="M118">
            <v>5</v>
          </cell>
          <cell r="O118" t="str">
            <v>23,14</v>
          </cell>
          <cell r="P118" t="str">
            <v>Glasfasern und Waren daraus</v>
          </cell>
          <cell r="Q118">
            <v>41.075989999999997</v>
          </cell>
          <cell r="R118">
            <v>41.13646</v>
          </cell>
          <cell r="S118">
            <v>49.13646</v>
          </cell>
          <cell r="T118">
            <v>47.159840000000003</v>
          </cell>
          <cell r="U118">
            <v>48.773020000000002</v>
          </cell>
          <cell r="V118">
            <v>40.773020000000002</v>
          </cell>
          <cell r="W118">
            <v>39.876390000000001</v>
          </cell>
          <cell r="X118">
            <v>43.221620000000001</v>
          </cell>
          <cell r="Y118">
            <v>40.384650000000001</v>
          </cell>
          <cell r="Z118">
            <v>41.338030000000003</v>
          </cell>
          <cell r="AA118">
            <v>39.51699</v>
          </cell>
          <cell r="AB118">
            <v>39.643149999999999</v>
          </cell>
          <cell r="AC118">
            <v>44.801630000000003</v>
          </cell>
          <cell r="AD118">
            <v>5.1584800000000044</v>
          </cell>
        </row>
        <row r="119">
          <cell r="A119" t="str">
            <v>DataSpec</v>
          </cell>
          <cell r="B119" t="str">
            <v>Data</v>
          </cell>
          <cell r="C119" t="str">
            <v>Rating</v>
          </cell>
          <cell r="D119" t="str">
            <v>Rating</v>
          </cell>
          <cell r="E119" t="str">
            <v>Q134KUV_2319</v>
          </cell>
          <cell r="F119" t="str">
            <v>NONE</v>
          </cell>
          <cell r="G119">
            <v>23.19</v>
          </cell>
          <cell r="H119" t="str">
            <v xml:space="preserve">        Technische Glaswaren u.a.</v>
          </cell>
          <cell r="I119" t="str">
            <v>SELF</v>
          </cell>
          <cell r="J119" t="str">
            <v>SELF</v>
          </cell>
          <cell r="K119" t="str">
            <v>OV</v>
          </cell>
          <cell r="L119" t="str">
            <v>NE</v>
          </cell>
          <cell r="M119">
            <v>5</v>
          </cell>
          <cell r="O119" t="str">
            <v>23,19</v>
          </cell>
          <cell r="P119" t="str">
            <v>Technische Glaswaren u.a.</v>
          </cell>
          <cell r="Q119">
            <v>40.66348</v>
          </cell>
          <cell r="R119">
            <v>32.66348</v>
          </cell>
          <cell r="S119">
            <v>38.841009999999997</v>
          </cell>
          <cell r="T119">
            <v>39.886119999999998</v>
          </cell>
          <cell r="U119">
            <v>43.724299999999999</v>
          </cell>
          <cell r="V119">
            <v>36.632640000000002</v>
          </cell>
          <cell r="W119">
            <v>33.845320000000001</v>
          </cell>
          <cell r="X119">
            <v>35.616990000000001</v>
          </cell>
          <cell r="Y119">
            <v>36.057040000000001</v>
          </cell>
          <cell r="Z119">
            <v>34.908430000000003</v>
          </cell>
          <cell r="AA119">
            <v>38.70523</v>
          </cell>
          <cell r="AB119">
            <v>40.741570000000003</v>
          </cell>
          <cell r="AC119">
            <v>46.741570000000003</v>
          </cell>
          <cell r="AD119">
            <v>6</v>
          </cell>
        </row>
        <row r="120">
          <cell r="A120" t="str">
            <v>DataSpec</v>
          </cell>
          <cell r="B120" t="str">
            <v>Data</v>
          </cell>
          <cell r="C120" t="str">
            <v>Rating</v>
          </cell>
          <cell r="D120" t="str">
            <v>Rating</v>
          </cell>
          <cell r="E120" t="str">
            <v>Q134KUV_232</v>
          </cell>
          <cell r="F120" t="str">
            <v>NONE</v>
          </cell>
          <cell r="G120">
            <v>23.2</v>
          </cell>
          <cell r="H120" t="str">
            <v xml:space="preserve">      Feuerfeste keramische Werkstoffe</v>
          </cell>
          <cell r="I120" t="str">
            <v>SELF</v>
          </cell>
          <cell r="J120" t="str">
            <v>SELF</v>
          </cell>
          <cell r="K120" t="str">
            <v>OV</v>
          </cell>
          <cell r="L120" t="str">
            <v>NE</v>
          </cell>
          <cell r="M120">
            <v>5</v>
          </cell>
          <cell r="O120" t="str">
            <v>23,2</v>
          </cell>
          <cell r="P120" t="str">
            <v>Feuerfeste keramische Werkstoffe</v>
          </cell>
          <cell r="Q120">
            <v>45.805529999999997</v>
          </cell>
          <cell r="R120">
            <v>44.010590000000001</v>
          </cell>
          <cell r="S120">
            <v>52.010590000000001</v>
          </cell>
          <cell r="T120">
            <v>47.227910000000001</v>
          </cell>
          <cell r="U120">
            <v>44.303919999999998</v>
          </cell>
          <cell r="V120">
            <v>39.68432</v>
          </cell>
          <cell r="W120">
            <v>38.58914</v>
          </cell>
          <cell r="X120">
            <v>37.76925</v>
          </cell>
          <cell r="Y120">
            <v>37.580109999999998</v>
          </cell>
          <cell r="Z120">
            <v>39.122869999999999</v>
          </cell>
          <cell r="AA120">
            <v>33.122869999999999</v>
          </cell>
          <cell r="AB120">
            <v>27.338290000000001</v>
          </cell>
          <cell r="AC120">
            <v>33.338290000000001</v>
          </cell>
          <cell r="AD120">
            <v>6</v>
          </cell>
        </row>
        <row r="121">
          <cell r="A121" t="str">
            <v>DataSpec</v>
          </cell>
          <cell r="B121" t="str">
            <v>Data</v>
          </cell>
          <cell r="C121" t="str">
            <v>Rating</v>
          </cell>
          <cell r="D121" t="str">
            <v>Rating</v>
          </cell>
          <cell r="E121" t="str">
            <v>Q134KUV_233</v>
          </cell>
          <cell r="F121" t="str">
            <v>NONE</v>
          </cell>
          <cell r="G121">
            <v>23.3</v>
          </cell>
          <cell r="H121" t="str">
            <v xml:space="preserve">      Keramische Baumaterialien</v>
          </cell>
          <cell r="I121" t="str">
            <v>SELF</v>
          </cell>
          <cell r="J121" t="str">
            <v>SELF</v>
          </cell>
          <cell r="K121" t="str">
            <v>OV</v>
          </cell>
          <cell r="L121" t="str">
            <v>NE</v>
          </cell>
          <cell r="M121">
            <v>5</v>
          </cell>
          <cell r="O121" t="str">
            <v>23,3</v>
          </cell>
          <cell r="P121" t="str">
            <v>Keramische Baumaterialien</v>
          </cell>
          <cell r="Q121">
            <v>46.10528</v>
          </cell>
          <cell r="R121">
            <v>43.188139999999997</v>
          </cell>
          <cell r="S121">
            <v>51.2301</v>
          </cell>
          <cell r="T121">
            <v>43.19652</v>
          </cell>
          <cell r="U121">
            <v>48.644379999999998</v>
          </cell>
          <cell r="V121">
            <v>54.66751</v>
          </cell>
          <cell r="W121">
            <v>59.893129999999999</v>
          </cell>
          <cell r="X121">
            <v>58.069519999999997</v>
          </cell>
          <cell r="Y121">
            <v>54.453409999999998</v>
          </cell>
          <cell r="Z121">
            <v>54.580080000000002</v>
          </cell>
          <cell r="AA121">
            <v>57.547930000000001</v>
          </cell>
          <cell r="AB121">
            <v>62.173810000000003</v>
          </cell>
          <cell r="AC121">
            <v>56.216410000000003</v>
          </cell>
          <cell r="AD121">
            <v>-5.9573999999999998</v>
          </cell>
        </row>
        <row r="122">
          <cell r="A122" t="str">
            <v>DataSpec</v>
          </cell>
          <cell r="B122" t="str">
            <v>Data</v>
          </cell>
          <cell r="C122" t="str">
            <v>Rating</v>
          </cell>
          <cell r="D122" t="str">
            <v>Rating</v>
          </cell>
          <cell r="E122" t="str">
            <v>Q134KUV_2331</v>
          </cell>
          <cell r="F122" t="str">
            <v>NONE</v>
          </cell>
          <cell r="G122">
            <v>23.31</v>
          </cell>
          <cell r="H122" t="str">
            <v xml:space="preserve">        Keramische Fliesen</v>
          </cell>
          <cell r="I122" t="str">
            <v>SELF</v>
          </cell>
          <cell r="J122" t="str">
            <v>SELF</v>
          </cell>
          <cell r="K122" t="str">
            <v>OV</v>
          </cell>
          <cell r="L122" t="str">
            <v>NE</v>
          </cell>
          <cell r="M122">
            <v>5</v>
          </cell>
          <cell r="O122" t="str">
            <v>23,31</v>
          </cell>
          <cell r="P122" t="str">
            <v>Keramische Fliesen</v>
          </cell>
          <cell r="Q122">
            <v>48.293140000000001</v>
          </cell>
          <cell r="R122">
            <v>51.020330000000001</v>
          </cell>
          <cell r="S122">
            <v>59.020330000000001</v>
          </cell>
          <cell r="T122">
            <v>51.020330000000001</v>
          </cell>
          <cell r="U122">
            <v>54.821829999999999</v>
          </cell>
          <cell r="V122">
            <v>62.821829999999999</v>
          </cell>
          <cell r="W122">
            <v>70.821830000000006</v>
          </cell>
          <cell r="X122">
            <v>67.601640000000003</v>
          </cell>
          <cell r="Y122">
            <v>64.620230000000006</v>
          </cell>
          <cell r="Z122">
            <v>66.222409999999996</v>
          </cell>
          <cell r="AA122">
            <v>70.956320000000005</v>
          </cell>
          <cell r="AB122">
            <v>74.953019999999995</v>
          </cell>
          <cell r="AC122">
            <v>68.953019999999995</v>
          </cell>
          <cell r="AD122">
            <v>-6</v>
          </cell>
        </row>
        <row r="123">
          <cell r="A123" t="str">
            <v>DataSpec</v>
          </cell>
          <cell r="B123" t="str">
            <v>Data</v>
          </cell>
          <cell r="C123" t="str">
            <v>Rating</v>
          </cell>
          <cell r="D123" t="str">
            <v>Rating</v>
          </cell>
          <cell r="E123" t="str">
            <v>Q134KUV_2332</v>
          </cell>
          <cell r="F123" t="str">
            <v>NONE</v>
          </cell>
          <cell r="G123">
            <v>23.32</v>
          </cell>
          <cell r="H123" t="str">
            <v xml:space="preserve">        Ziegel</v>
          </cell>
          <cell r="I123" t="str">
            <v>SELF</v>
          </cell>
          <cell r="J123" t="str">
            <v>SELF</v>
          </cell>
          <cell r="K123" t="str">
            <v>OV</v>
          </cell>
          <cell r="L123" t="str">
            <v>NE</v>
          </cell>
          <cell r="M123">
            <v>5</v>
          </cell>
          <cell r="O123" t="str">
            <v>23,32</v>
          </cell>
          <cell r="P123" t="str">
            <v>Ziegel</v>
          </cell>
          <cell r="Q123">
            <v>44.31606</v>
          </cell>
          <cell r="R123">
            <v>36.783009999999997</v>
          </cell>
          <cell r="S123">
            <v>44.783009999999997</v>
          </cell>
          <cell r="T123">
            <v>36.783009999999997</v>
          </cell>
          <cell r="U123">
            <v>43.54128</v>
          </cell>
          <cell r="V123">
            <v>47.931330000000003</v>
          </cell>
          <cell r="W123">
            <v>50.865079999999999</v>
          </cell>
          <cell r="X123">
            <v>50.195149999999998</v>
          </cell>
          <cell r="Y123">
            <v>46.054729999999999</v>
          </cell>
          <cell r="Z123">
            <v>44.962510000000002</v>
          </cell>
          <cell r="AA123">
            <v>46.294460000000001</v>
          </cell>
          <cell r="AB123">
            <v>51.43927</v>
          </cell>
          <cell r="AC123">
            <v>45.43927</v>
          </cell>
          <cell r="AD123">
            <v>-6</v>
          </cell>
        </row>
        <row r="124">
          <cell r="A124" t="str">
            <v>DataSpec</v>
          </cell>
          <cell r="B124" t="str">
            <v>Data</v>
          </cell>
          <cell r="C124" t="str">
            <v>Rating</v>
          </cell>
          <cell r="D124" t="str">
            <v>Rating</v>
          </cell>
          <cell r="E124" t="str">
            <v>Q134KUV_234</v>
          </cell>
          <cell r="F124" t="str">
            <v>NONE</v>
          </cell>
          <cell r="G124">
            <v>23.4</v>
          </cell>
          <cell r="H124" t="str">
            <v xml:space="preserve">      Porzellan, Sanitärkeramik, technische Keramik</v>
          </cell>
          <cell r="I124" t="str">
            <v>SELF</v>
          </cell>
          <cell r="J124" t="str">
            <v>SELF</v>
          </cell>
          <cell r="K124" t="str">
            <v>OV</v>
          </cell>
          <cell r="L124" t="str">
            <v>NE</v>
          </cell>
          <cell r="M124">
            <v>5</v>
          </cell>
          <cell r="O124" t="str">
            <v>23,4</v>
          </cell>
          <cell r="P124" t="str">
            <v>Porzellan, Sanitärkeramik, technische Keramik</v>
          </cell>
          <cell r="Q124">
            <v>46.56823</v>
          </cell>
          <cell r="R124">
            <v>41.957729999999998</v>
          </cell>
          <cell r="S124">
            <v>49.08625</v>
          </cell>
          <cell r="T124">
            <v>46.445439999999998</v>
          </cell>
          <cell r="U124">
            <v>46.485340000000001</v>
          </cell>
          <cell r="V124">
            <v>52.5336</v>
          </cell>
          <cell r="W124">
            <v>49.561369999999997</v>
          </cell>
          <cell r="X124">
            <v>52.130600000000001</v>
          </cell>
          <cell r="Y124">
            <v>47.275170000000003</v>
          </cell>
          <cell r="Z124">
            <v>51.740340000000003</v>
          </cell>
          <cell r="AA124">
            <v>47.875639999999997</v>
          </cell>
          <cell r="AB124">
            <v>51.62724</v>
          </cell>
          <cell r="AC124">
            <v>46.820889999999999</v>
          </cell>
          <cell r="AD124">
            <v>-4.8063500000000019</v>
          </cell>
        </row>
        <row r="125">
          <cell r="A125" t="str">
            <v>DataSpec</v>
          </cell>
          <cell r="B125" t="str">
            <v>Data</v>
          </cell>
          <cell r="C125" t="str">
            <v>Rating</v>
          </cell>
          <cell r="D125" t="str">
            <v>Rating</v>
          </cell>
          <cell r="E125" t="str">
            <v>Q134KUV_2341</v>
          </cell>
          <cell r="F125" t="str">
            <v>NONE</v>
          </cell>
          <cell r="G125">
            <v>23.41</v>
          </cell>
          <cell r="H125" t="str">
            <v xml:space="preserve">        Porzellan, keramische Ziergegenstände</v>
          </cell>
          <cell r="I125" t="str">
            <v>SELF</v>
          </cell>
          <cell r="J125" t="str">
            <v>SELF</v>
          </cell>
          <cell r="K125" t="str">
            <v>OV</v>
          </cell>
          <cell r="L125" t="str">
            <v>NE</v>
          </cell>
          <cell r="M125">
            <v>5</v>
          </cell>
          <cell r="O125" t="str">
            <v>23,41</v>
          </cell>
          <cell r="P125" t="str">
            <v>Porzellan, keramische Ziergegenstände</v>
          </cell>
          <cell r="Q125">
            <v>59.591419999999999</v>
          </cell>
          <cell r="R125">
            <v>52.169179999999997</v>
          </cell>
          <cell r="S125">
            <v>49.681220000000003</v>
          </cell>
          <cell r="T125">
            <v>54.666080000000001</v>
          </cell>
          <cell r="U125">
            <v>50.836300000000001</v>
          </cell>
          <cell r="V125">
            <v>58.374890000000001</v>
          </cell>
          <cell r="W125">
            <v>52.597679999999997</v>
          </cell>
          <cell r="X125">
            <v>60.597679999999997</v>
          </cell>
          <cell r="Y125">
            <v>52.597679999999997</v>
          </cell>
          <cell r="Z125">
            <v>59.257150000000003</v>
          </cell>
          <cell r="AA125">
            <v>53.257150000000003</v>
          </cell>
          <cell r="AB125">
            <v>59.257150000000003</v>
          </cell>
          <cell r="AC125">
            <v>53.257150000000003</v>
          </cell>
          <cell r="AD125">
            <v>-6</v>
          </cell>
        </row>
        <row r="126">
          <cell r="A126" t="str">
            <v>DataSpec</v>
          </cell>
          <cell r="B126" t="str">
            <v>Data</v>
          </cell>
          <cell r="C126" t="str">
            <v>Rating</v>
          </cell>
          <cell r="D126" t="str">
            <v>Rating</v>
          </cell>
          <cell r="E126" t="str">
            <v>Q134KUV_2342</v>
          </cell>
          <cell r="F126" t="str">
            <v>NONE</v>
          </cell>
          <cell r="G126">
            <v>23.42</v>
          </cell>
          <cell r="H126" t="str">
            <v xml:space="preserve">        Sanitärkeramik</v>
          </cell>
          <cell r="I126" t="str">
            <v>SELF</v>
          </cell>
          <cell r="J126" t="str">
            <v>SELF</v>
          </cell>
          <cell r="K126" t="str">
            <v>OV</v>
          </cell>
          <cell r="L126" t="str">
            <v>NE</v>
          </cell>
          <cell r="M126">
            <v>5</v>
          </cell>
          <cell r="O126" t="str">
            <v>23,42</v>
          </cell>
          <cell r="P126" t="str">
            <v>Sanitärkeramik</v>
          </cell>
          <cell r="Q126">
            <v>43.899509999999999</v>
          </cell>
          <cell r="R126">
            <v>35.899509999999999</v>
          </cell>
          <cell r="S126">
            <v>36.552289999999999</v>
          </cell>
          <cell r="T126">
            <v>28.552289999999999</v>
          </cell>
          <cell r="U126">
            <v>29.547910000000002</v>
          </cell>
          <cell r="V126">
            <v>37.547910000000002</v>
          </cell>
          <cell r="W126">
            <v>39.570270000000001</v>
          </cell>
          <cell r="X126">
            <v>34.461100000000002</v>
          </cell>
          <cell r="Y126">
            <v>33.850029999999997</v>
          </cell>
          <cell r="Z126">
            <v>34.207129999999999</v>
          </cell>
          <cell r="AA126">
            <v>40.207129999999999</v>
          </cell>
          <cell r="AB126">
            <v>46.207129999999999</v>
          </cell>
          <cell r="AC126">
            <v>40.530450000000002</v>
          </cell>
          <cell r="AD126">
            <v>-5.6766799999999975</v>
          </cell>
        </row>
        <row r="127">
          <cell r="A127" t="str">
            <v>DataSpec</v>
          </cell>
          <cell r="B127" t="str">
            <v>Data</v>
          </cell>
          <cell r="C127" t="str">
            <v>Rating</v>
          </cell>
          <cell r="D127" t="str">
            <v>Rating</v>
          </cell>
          <cell r="E127" t="str">
            <v>Q134KUV_2343</v>
          </cell>
          <cell r="F127" t="str">
            <v>NONE</v>
          </cell>
          <cell r="G127">
            <v>23.43</v>
          </cell>
          <cell r="H127" t="str">
            <v xml:space="preserve">        Isolatoren, Isolierteile aus Keramik</v>
          </cell>
          <cell r="I127" t="str">
            <v>SELF</v>
          </cell>
          <cell r="J127" t="str">
            <v>SELF</v>
          </cell>
          <cell r="K127" t="str">
            <v>OV</v>
          </cell>
          <cell r="L127" t="str">
            <v>NE</v>
          </cell>
          <cell r="M127">
            <v>5</v>
          </cell>
          <cell r="O127" t="str">
            <v>23,43</v>
          </cell>
          <cell r="P127" t="str">
            <v>Isolatoren, Isolierteile aus Keramik</v>
          </cell>
          <cell r="Q127">
            <v>42.01829</v>
          </cell>
          <cell r="R127">
            <v>36.05301</v>
          </cell>
          <cell r="S127">
            <v>44.05301</v>
          </cell>
          <cell r="T127">
            <v>52.05301</v>
          </cell>
          <cell r="U127">
            <v>54.551349999999999</v>
          </cell>
          <cell r="V127">
            <v>58.185160000000003</v>
          </cell>
          <cell r="W127">
            <v>55.23762</v>
          </cell>
          <cell r="X127">
            <v>47.23762</v>
          </cell>
          <cell r="Y127">
            <v>39.23762</v>
          </cell>
          <cell r="Z127">
            <v>35.056069999999998</v>
          </cell>
          <cell r="AA127">
            <v>41.056069999999998</v>
          </cell>
          <cell r="AB127">
            <v>47.056069999999998</v>
          </cell>
          <cell r="AC127">
            <v>41.056069999999998</v>
          </cell>
          <cell r="AD127">
            <v>-6</v>
          </cell>
        </row>
        <row r="128">
          <cell r="A128" t="str">
            <v>DataSpec</v>
          </cell>
          <cell r="B128" t="str">
            <v>Data</v>
          </cell>
          <cell r="C128" t="str">
            <v>Rating</v>
          </cell>
          <cell r="D128" t="str">
            <v>Rating</v>
          </cell>
          <cell r="E128" t="str">
            <v>Q134KUV_2344</v>
          </cell>
          <cell r="F128" t="str">
            <v>NONE</v>
          </cell>
          <cell r="G128">
            <v>23.44</v>
          </cell>
          <cell r="H128" t="str">
            <v xml:space="preserve">        Keramik für Laboratorien</v>
          </cell>
          <cell r="I128" t="str">
            <v>SELF</v>
          </cell>
          <cell r="J128" t="str">
            <v>SELF</v>
          </cell>
          <cell r="K128" t="str">
            <v>OV</v>
          </cell>
          <cell r="L128" t="str">
            <v>NE</v>
          </cell>
          <cell r="M128">
            <v>5</v>
          </cell>
          <cell r="O128" t="str">
            <v>23,44</v>
          </cell>
          <cell r="P128" t="str">
            <v>Keramik für Laboratorien</v>
          </cell>
          <cell r="Q128">
            <v>34.984549999999999</v>
          </cell>
          <cell r="R128">
            <v>37.446100000000001</v>
          </cell>
          <cell r="S128">
            <v>45.446100000000001</v>
          </cell>
          <cell r="T128">
            <v>40.985169999999997</v>
          </cell>
          <cell r="U128">
            <v>43.265860000000004</v>
          </cell>
          <cell r="V128">
            <v>47.86318</v>
          </cell>
          <cell r="W128">
            <v>51.91818</v>
          </cell>
          <cell r="X128">
            <v>43.91818</v>
          </cell>
          <cell r="Y128">
            <v>37.520359999999997</v>
          </cell>
          <cell r="Z128">
            <v>38.337389999999999</v>
          </cell>
          <cell r="AA128">
            <v>32.337389999999999</v>
          </cell>
          <cell r="AB128">
            <v>36.276359999999997</v>
          </cell>
          <cell r="AC128">
            <v>42.276359999999997</v>
          </cell>
          <cell r="AD128">
            <v>6</v>
          </cell>
        </row>
        <row r="129">
          <cell r="A129" t="str">
            <v>DataSpec</v>
          </cell>
          <cell r="B129" t="str">
            <v>Data</v>
          </cell>
          <cell r="C129" t="str">
            <v>Rating</v>
          </cell>
          <cell r="D129" t="str">
            <v>Rating</v>
          </cell>
          <cell r="E129" t="str">
            <v>Q134KUV_2349</v>
          </cell>
          <cell r="F129" t="str">
            <v>NONE</v>
          </cell>
          <cell r="G129">
            <v>23.49</v>
          </cell>
          <cell r="H129" t="str">
            <v xml:space="preserve">        Keramische Verpackungsbehältnisse</v>
          </cell>
          <cell r="I129" t="str">
            <v>SELF</v>
          </cell>
          <cell r="J129" t="str">
            <v>SELF</v>
          </cell>
          <cell r="K129" t="str">
            <v>OV</v>
          </cell>
          <cell r="L129" t="str">
            <v>NE</v>
          </cell>
          <cell r="M129">
            <v>5</v>
          </cell>
          <cell r="O129" t="str">
            <v>23,49</v>
          </cell>
          <cell r="P129" t="str">
            <v>Keramische Verpackungsbehältnisse</v>
          </cell>
          <cell r="Q129">
            <v>44.298699999999997</v>
          </cell>
          <cell r="R129">
            <v>46.426139999999997</v>
          </cell>
          <cell r="S129">
            <v>53.327910000000003</v>
          </cell>
          <cell r="T129">
            <v>45.327910000000003</v>
          </cell>
          <cell r="U129">
            <v>45.219140000000003</v>
          </cell>
          <cell r="V129">
            <v>45.459139999999998</v>
          </cell>
          <cell r="W129">
            <v>44.73798</v>
          </cell>
          <cell r="X129">
            <v>40.557769999999998</v>
          </cell>
          <cell r="Y129">
            <v>44.68826</v>
          </cell>
          <cell r="Z129">
            <v>47.194569999999999</v>
          </cell>
          <cell r="AA129">
            <v>44.902630000000002</v>
          </cell>
          <cell r="AB129">
            <v>38.902630000000002</v>
          </cell>
          <cell r="AC129">
            <v>32.902630000000002</v>
          </cell>
          <cell r="AD129">
            <v>-6</v>
          </cell>
        </row>
        <row r="130">
          <cell r="A130" t="str">
            <v>DataSpec</v>
          </cell>
          <cell r="B130" t="str">
            <v>Data</v>
          </cell>
          <cell r="C130" t="str">
            <v>Rating</v>
          </cell>
          <cell r="D130" t="str">
            <v>Rating</v>
          </cell>
          <cell r="E130" t="str">
            <v>Q134KUV_235</v>
          </cell>
          <cell r="F130" t="str">
            <v>NONE</v>
          </cell>
          <cell r="G130">
            <v>23.5</v>
          </cell>
          <cell r="H130" t="str">
            <v xml:space="preserve">      Zement, Kalk, gebrannter Gips</v>
          </cell>
          <cell r="I130" t="str">
            <v>SELF</v>
          </cell>
          <cell r="J130" t="str">
            <v>SELF</v>
          </cell>
          <cell r="K130" t="str">
            <v>OV</v>
          </cell>
          <cell r="L130" t="str">
            <v>NE</v>
          </cell>
          <cell r="M130">
            <v>5</v>
          </cell>
          <cell r="O130" t="str">
            <v>23,5</v>
          </cell>
          <cell r="P130" t="str">
            <v>Zement, Kalk, gebrannter Gips</v>
          </cell>
          <cell r="Q130">
            <v>44.895220000000002</v>
          </cell>
          <cell r="R130">
            <v>36.895220000000002</v>
          </cell>
          <cell r="S130">
            <v>44.895220000000002</v>
          </cell>
          <cell r="T130">
            <v>43.503570000000003</v>
          </cell>
          <cell r="U130">
            <v>42.23883</v>
          </cell>
          <cell r="V130">
            <v>50.23883</v>
          </cell>
          <cell r="W130">
            <v>53.442369999999997</v>
          </cell>
          <cell r="X130">
            <v>47.396880000000003</v>
          </cell>
          <cell r="Y130">
            <v>48.045960000000001</v>
          </cell>
          <cell r="Z130">
            <v>51.613840000000003</v>
          </cell>
          <cell r="AA130">
            <v>45.613840000000003</v>
          </cell>
          <cell r="AB130">
            <v>39.613840000000003</v>
          </cell>
          <cell r="AC130">
            <v>39.389400000000002</v>
          </cell>
          <cell r="AD130">
            <v>-0.22444000000000131</v>
          </cell>
        </row>
        <row r="131">
          <cell r="A131" t="str">
            <v>DataSpec</v>
          </cell>
          <cell r="B131" t="str">
            <v>Data</v>
          </cell>
          <cell r="C131" t="str">
            <v>Rating</v>
          </cell>
          <cell r="D131" t="str">
            <v>Rating</v>
          </cell>
          <cell r="E131" t="str">
            <v>Q134KUV_236</v>
          </cell>
          <cell r="F131" t="str">
            <v>NONE</v>
          </cell>
          <cell r="G131">
            <v>23.6</v>
          </cell>
          <cell r="H131" t="str">
            <v xml:space="preserve">      Betonerzeugnisse</v>
          </cell>
          <cell r="I131" t="str">
            <v>SELF</v>
          </cell>
          <cell r="J131" t="str">
            <v>SELF</v>
          </cell>
          <cell r="K131" t="str">
            <v>OV</v>
          </cell>
          <cell r="L131" t="str">
            <v>NE</v>
          </cell>
          <cell r="M131">
            <v>5</v>
          </cell>
          <cell r="O131" t="str">
            <v>23,6</v>
          </cell>
          <cell r="P131" t="str">
            <v>Betonerzeugnisse</v>
          </cell>
          <cell r="Q131">
            <v>44.253810000000001</v>
          </cell>
          <cell r="R131">
            <v>40.436619999999998</v>
          </cell>
          <cell r="S131">
            <v>47.146030000000003</v>
          </cell>
          <cell r="T131">
            <v>39.146030000000003</v>
          </cell>
          <cell r="U131">
            <v>42.685470000000002</v>
          </cell>
          <cell r="V131">
            <v>50.685470000000002</v>
          </cell>
          <cell r="W131">
            <v>53.136940000000003</v>
          </cell>
          <cell r="X131">
            <v>54.12811</v>
          </cell>
          <cell r="Y131">
            <v>52.750799999999998</v>
          </cell>
          <cell r="Z131">
            <v>53.167789999999997</v>
          </cell>
          <cell r="AA131">
            <v>52.988990000000001</v>
          </cell>
          <cell r="AB131">
            <v>56.402810000000002</v>
          </cell>
          <cell r="AC131">
            <v>50.402810000000002</v>
          </cell>
          <cell r="AD131">
            <v>-6</v>
          </cell>
        </row>
        <row r="132">
          <cell r="A132" t="str">
            <v>DataSpec</v>
          </cell>
          <cell r="B132" t="str">
            <v>Data</v>
          </cell>
          <cell r="C132" t="str">
            <v>Rating</v>
          </cell>
          <cell r="D132" t="str">
            <v>Rating</v>
          </cell>
          <cell r="E132" t="str">
            <v>Q134KUV_237</v>
          </cell>
          <cell r="F132" t="str">
            <v>NONE</v>
          </cell>
          <cell r="G132">
            <v>23.7</v>
          </cell>
          <cell r="H132" t="str">
            <v xml:space="preserve">      Natursteine</v>
          </cell>
          <cell r="I132" t="str">
            <v>SELF</v>
          </cell>
          <cell r="J132" t="str">
            <v>SELF</v>
          </cell>
          <cell r="K132" t="str">
            <v>OV</v>
          </cell>
          <cell r="L132" t="str">
            <v>NE</v>
          </cell>
          <cell r="M132">
            <v>5</v>
          </cell>
          <cell r="O132" t="str">
            <v>23,7</v>
          </cell>
          <cell r="P132" t="str">
            <v>Natursteine</v>
          </cell>
          <cell r="Q132">
            <v>42.060209999999998</v>
          </cell>
          <cell r="R132">
            <v>45.965130000000002</v>
          </cell>
          <cell r="S132">
            <v>46.925240000000002</v>
          </cell>
          <cell r="T132">
            <v>48.336790000000001</v>
          </cell>
          <cell r="U132">
            <v>41.033029999999997</v>
          </cell>
          <cell r="V132">
            <v>49.033029999999997</v>
          </cell>
          <cell r="W132">
            <v>41.033029999999997</v>
          </cell>
          <cell r="X132">
            <v>41.937399999999997</v>
          </cell>
          <cell r="Y132">
            <v>40.959299999999999</v>
          </cell>
          <cell r="Z132">
            <v>41.568289999999998</v>
          </cell>
          <cell r="AA132">
            <v>47.568289999999998</v>
          </cell>
          <cell r="AB132">
            <v>53.568289999999998</v>
          </cell>
          <cell r="AC132">
            <v>47.568289999999998</v>
          </cell>
          <cell r="AD132">
            <v>-6</v>
          </cell>
        </row>
        <row r="133">
          <cell r="A133" t="str">
            <v>DataSpec</v>
          </cell>
          <cell r="B133" t="str">
            <v>Data</v>
          </cell>
          <cell r="C133" t="str">
            <v>Rating</v>
          </cell>
          <cell r="D133" t="str">
            <v>Rating</v>
          </cell>
          <cell r="E133" t="str">
            <v>Q134KUV_239</v>
          </cell>
          <cell r="F133" t="str">
            <v>NONE</v>
          </cell>
          <cell r="G133">
            <v>23.9</v>
          </cell>
          <cell r="H133" t="str">
            <v xml:space="preserve">      Schleifmittel; nichtmetall. Min'erzeugnisse</v>
          </cell>
          <cell r="I133" t="str">
            <v>SELF</v>
          </cell>
          <cell r="J133" t="str">
            <v>SELF</v>
          </cell>
          <cell r="K133" t="str">
            <v>OV</v>
          </cell>
          <cell r="L133" t="str">
            <v>NE</v>
          </cell>
          <cell r="M133">
            <v>5</v>
          </cell>
          <cell r="O133" t="str">
            <v>23,9</v>
          </cell>
          <cell r="P133" t="str">
            <v>Schleifmittel; nichtmetall. Min'erzeugnisse</v>
          </cell>
          <cell r="Q133">
            <v>45.069240000000001</v>
          </cell>
          <cell r="R133">
            <v>37.805079999999997</v>
          </cell>
          <cell r="S133">
            <v>31.96932</v>
          </cell>
          <cell r="T133">
            <v>30.374919999999999</v>
          </cell>
          <cell r="U133">
            <v>27.35689</v>
          </cell>
          <cell r="V133">
            <v>35.35689</v>
          </cell>
          <cell r="W133">
            <v>35.453769999999999</v>
          </cell>
          <cell r="X133">
            <v>38.350720000000003</v>
          </cell>
          <cell r="Y133">
            <v>40.616860000000003</v>
          </cell>
          <cell r="Z133">
            <v>38.20814</v>
          </cell>
          <cell r="AA133">
            <v>38.486989999999999</v>
          </cell>
          <cell r="AB133">
            <v>36.621549999999999</v>
          </cell>
          <cell r="AC133">
            <v>30.621549999999999</v>
          </cell>
          <cell r="AD133">
            <v>-6</v>
          </cell>
        </row>
        <row r="134">
          <cell r="A134" t="str">
            <v>DataSpec</v>
          </cell>
          <cell r="B134" t="str">
            <v>Data</v>
          </cell>
          <cell r="C134" t="str">
            <v>Rating</v>
          </cell>
          <cell r="D134" t="str">
            <v>Rating</v>
          </cell>
          <cell r="E134" t="str">
            <v>Q134KUV_24</v>
          </cell>
          <cell r="F134" t="str">
            <v>NONE</v>
          </cell>
          <cell r="G134">
            <v>24</v>
          </cell>
          <cell r="H134" t="str">
            <v xml:space="preserve">    Metallerzeugung, -bearbeitung</v>
          </cell>
          <cell r="I134" t="str">
            <v>SELF</v>
          </cell>
          <cell r="J134" t="str">
            <v>SELF</v>
          </cell>
          <cell r="K134" t="str">
            <v>OV</v>
          </cell>
          <cell r="L134" t="str">
            <v>NE</v>
          </cell>
          <cell r="M134">
            <v>5</v>
          </cell>
          <cell r="O134">
            <v>24</v>
          </cell>
          <cell r="P134" t="str">
            <v>Metallerzeugung, -bearbeitung</v>
          </cell>
          <cell r="Q134">
            <v>45.509230000000002</v>
          </cell>
          <cell r="R134">
            <v>39.923079999999999</v>
          </cell>
          <cell r="S134">
            <v>47.736849999999997</v>
          </cell>
          <cell r="T134">
            <v>41.066009999999999</v>
          </cell>
          <cell r="U134">
            <v>45.709429999999998</v>
          </cell>
          <cell r="V134">
            <v>51.225110000000001</v>
          </cell>
          <cell r="W134">
            <v>49.817929999999997</v>
          </cell>
          <cell r="X134">
            <v>46.174079999999996</v>
          </cell>
          <cell r="Y134">
            <v>41.100380000000001</v>
          </cell>
          <cell r="Z134">
            <v>44.960940000000001</v>
          </cell>
          <cell r="AA134">
            <v>47.77693</v>
          </cell>
          <cell r="AB134">
            <v>52.381830000000001</v>
          </cell>
          <cell r="AC134">
            <v>50.512079999999997</v>
          </cell>
          <cell r="AD134">
            <v>-1.8697500000000034</v>
          </cell>
        </row>
        <row r="135">
          <cell r="A135" t="str">
            <v>DataSpec</v>
          </cell>
          <cell r="B135" t="str">
            <v>Data</v>
          </cell>
          <cell r="C135" t="str">
            <v>Rating</v>
          </cell>
          <cell r="D135" t="str">
            <v>Rating</v>
          </cell>
          <cell r="E135" t="str">
            <v>Q134KUV_241</v>
          </cell>
          <cell r="F135" t="str">
            <v>NONE</v>
          </cell>
          <cell r="G135">
            <v>24.1</v>
          </cell>
          <cell r="H135" t="str">
            <v xml:space="preserve">      Roheisen, Stahl, Ferrolegierungen</v>
          </cell>
          <cell r="I135" t="str">
            <v>SELF</v>
          </cell>
          <cell r="J135" t="str">
            <v>SELF</v>
          </cell>
          <cell r="K135" t="str">
            <v>OV</v>
          </cell>
          <cell r="L135" t="str">
            <v>NE</v>
          </cell>
          <cell r="M135">
            <v>5</v>
          </cell>
          <cell r="O135" t="str">
            <v>24,1</v>
          </cell>
          <cell r="P135" t="str">
            <v>Roheisen, Stahl, Ferrolegierungen</v>
          </cell>
          <cell r="Q135">
            <v>43.193379999999998</v>
          </cell>
          <cell r="R135">
            <v>41.300330000000002</v>
          </cell>
          <cell r="S135">
            <v>49.300330000000002</v>
          </cell>
          <cell r="T135">
            <v>42.539470000000001</v>
          </cell>
          <cell r="U135">
            <v>50.539470000000001</v>
          </cell>
          <cell r="V135">
            <v>49.73901</v>
          </cell>
          <cell r="W135">
            <v>41.73901</v>
          </cell>
          <cell r="X135">
            <v>43.730559999999997</v>
          </cell>
          <cell r="Y135">
            <v>39.385669999999998</v>
          </cell>
          <cell r="Z135">
            <v>44.554279999999999</v>
          </cell>
          <cell r="AA135">
            <v>44.568350000000002</v>
          </cell>
          <cell r="AB135">
            <v>50.568350000000002</v>
          </cell>
          <cell r="AC135">
            <v>56.568350000000002</v>
          </cell>
          <cell r="AD135">
            <v>6</v>
          </cell>
        </row>
        <row r="136">
          <cell r="A136" t="str">
            <v>DataSpec</v>
          </cell>
          <cell r="B136" t="str">
            <v>Data</v>
          </cell>
          <cell r="C136" t="str">
            <v>Rating</v>
          </cell>
          <cell r="D136" t="str">
            <v>Rating</v>
          </cell>
          <cell r="E136" t="str">
            <v>Q134KUV_242</v>
          </cell>
          <cell r="F136" t="str">
            <v>NONE</v>
          </cell>
          <cell r="G136">
            <v>24.2</v>
          </cell>
          <cell r="H136" t="str">
            <v xml:space="preserve">      Stahlrohre</v>
          </cell>
          <cell r="I136" t="str">
            <v>SELF</v>
          </cell>
          <cell r="J136" t="str">
            <v>SELF</v>
          </cell>
          <cell r="K136" t="str">
            <v>OV</v>
          </cell>
          <cell r="L136" t="str">
            <v>NE</v>
          </cell>
          <cell r="M136">
            <v>5</v>
          </cell>
          <cell r="O136" t="str">
            <v>24,2</v>
          </cell>
          <cell r="P136" t="str">
            <v>Stahlrohre</v>
          </cell>
          <cell r="Q136">
            <v>44.855200000000004</v>
          </cell>
          <cell r="R136">
            <v>38.623109999999997</v>
          </cell>
          <cell r="S136">
            <v>46.623109999999997</v>
          </cell>
          <cell r="T136">
            <v>38.623109999999997</v>
          </cell>
          <cell r="U136">
            <v>41.931280000000001</v>
          </cell>
          <cell r="V136">
            <v>49.931280000000001</v>
          </cell>
          <cell r="W136">
            <v>50.021070000000002</v>
          </cell>
          <cell r="X136">
            <v>42.021070000000002</v>
          </cell>
          <cell r="Y136">
            <v>34.021070000000002</v>
          </cell>
          <cell r="Z136">
            <v>32.811990000000002</v>
          </cell>
          <cell r="AA136">
            <v>38.811990000000002</v>
          </cell>
          <cell r="AB136">
            <v>44.811990000000002</v>
          </cell>
          <cell r="AC136">
            <v>50.811990000000002</v>
          </cell>
          <cell r="AD136">
            <v>6</v>
          </cell>
        </row>
        <row r="137">
          <cell r="A137" t="str">
            <v>DataSpec</v>
          </cell>
          <cell r="B137" t="str">
            <v>Data</v>
          </cell>
          <cell r="C137" t="str">
            <v>Rating</v>
          </cell>
          <cell r="D137" t="str">
            <v>Rating</v>
          </cell>
          <cell r="E137" t="str">
            <v>Q134KUV_243</v>
          </cell>
          <cell r="F137" t="str">
            <v>NONE</v>
          </cell>
          <cell r="G137">
            <v>24.3</v>
          </cell>
          <cell r="H137" t="str">
            <v xml:space="preserve">      Blankstahl, Kaltband, -profile, kaltgezog. Draht</v>
          </cell>
          <cell r="I137" t="str">
            <v>SELF</v>
          </cell>
          <cell r="J137" t="str">
            <v>SELF</v>
          </cell>
          <cell r="K137" t="str">
            <v>OV</v>
          </cell>
          <cell r="L137" t="str">
            <v>NE</v>
          </cell>
          <cell r="M137">
            <v>5</v>
          </cell>
          <cell r="O137" t="str">
            <v>24,3</v>
          </cell>
          <cell r="P137" t="str">
            <v>Blankstahl, Kaltband, -profile, kaltgezog. Draht</v>
          </cell>
          <cell r="Q137">
            <v>48.134749999999997</v>
          </cell>
          <cell r="R137">
            <v>43.171759999999999</v>
          </cell>
          <cell r="S137">
            <v>51.007629999999999</v>
          </cell>
          <cell r="T137">
            <v>43.007629999999999</v>
          </cell>
          <cell r="U137">
            <v>48.081429999999997</v>
          </cell>
          <cell r="V137">
            <v>54.414439999999999</v>
          </cell>
          <cell r="W137">
            <v>57.635359999999999</v>
          </cell>
          <cell r="X137">
            <v>49.635359999999999</v>
          </cell>
          <cell r="Y137">
            <v>44.260390000000001</v>
          </cell>
          <cell r="Z137">
            <v>46.253959999999999</v>
          </cell>
          <cell r="AA137">
            <v>49.811320000000002</v>
          </cell>
          <cell r="AB137">
            <v>55.811320000000002</v>
          </cell>
          <cell r="AC137">
            <v>49.811320000000002</v>
          </cell>
          <cell r="AD137">
            <v>-6</v>
          </cell>
        </row>
        <row r="138">
          <cell r="A138" t="str">
            <v>DataSpec</v>
          </cell>
          <cell r="B138" t="str">
            <v>Data</v>
          </cell>
          <cell r="C138" t="str">
            <v>Rating</v>
          </cell>
          <cell r="D138" t="str">
            <v>Rating</v>
          </cell>
          <cell r="E138" t="str">
            <v>Q134KUV_244</v>
          </cell>
          <cell r="F138" t="str">
            <v>NONE</v>
          </cell>
          <cell r="G138">
            <v>24.4</v>
          </cell>
          <cell r="H138" t="str">
            <v xml:space="preserve">      NE-Metalle</v>
          </cell>
          <cell r="I138" t="str">
            <v>SELF</v>
          </cell>
          <cell r="J138" t="str">
            <v>SELF</v>
          </cell>
          <cell r="K138" t="str">
            <v>OV</v>
          </cell>
          <cell r="L138" t="str">
            <v>NE</v>
          </cell>
          <cell r="M138">
            <v>5</v>
          </cell>
          <cell r="O138" t="str">
            <v>24,4</v>
          </cell>
          <cell r="P138" t="str">
            <v>NE-Metalle</v>
          </cell>
          <cell r="Q138">
            <v>45.091880000000003</v>
          </cell>
          <cell r="R138">
            <v>37.091880000000003</v>
          </cell>
          <cell r="S138">
            <v>45.091880000000003</v>
          </cell>
          <cell r="T138">
            <v>38.453119999999998</v>
          </cell>
          <cell r="U138">
            <v>42.32884</v>
          </cell>
          <cell r="V138">
            <v>50.084789999999998</v>
          </cell>
          <cell r="W138">
            <v>46.481360000000002</v>
          </cell>
          <cell r="X138">
            <v>43.4602</v>
          </cell>
          <cell r="Y138">
            <v>40.158369999999998</v>
          </cell>
          <cell r="Z138">
            <v>46.125810000000001</v>
          </cell>
          <cell r="AA138">
            <v>52.125810000000001</v>
          </cell>
          <cell r="AB138">
            <v>58.125810000000001</v>
          </cell>
          <cell r="AC138">
            <v>52.125810000000001</v>
          </cell>
          <cell r="AD138">
            <v>-6</v>
          </cell>
        </row>
        <row r="139">
          <cell r="A139" t="str">
            <v>DataSpec</v>
          </cell>
          <cell r="B139" t="str">
            <v>Data</v>
          </cell>
          <cell r="C139" t="str">
            <v>Rating</v>
          </cell>
          <cell r="D139" t="str">
            <v>Rating</v>
          </cell>
          <cell r="E139" t="str">
            <v>Q134KUV_2441</v>
          </cell>
          <cell r="F139" t="str">
            <v>NONE</v>
          </cell>
          <cell r="G139">
            <v>24.41</v>
          </cell>
          <cell r="H139" t="str">
            <v xml:space="preserve">        Edelmetalle</v>
          </cell>
          <cell r="I139" t="str">
            <v>SELF</v>
          </cell>
          <cell r="J139" t="str">
            <v>SELF</v>
          </cell>
          <cell r="K139" t="str">
            <v>OV</v>
          </cell>
          <cell r="L139" t="str">
            <v>NE</v>
          </cell>
          <cell r="M139">
            <v>5</v>
          </cell>
          <cell r="O139" t="str">
            <v>24,41</v>
          </cell>
          <cell r="P139" t="str">
            <v>Edelmetalle</v>
          </cell>
          <cell r="Q139">
            <v>44.440339999999999</v>
          </cell>
          <cell r="R139">
            <v>36.440339999999999</v>
          </cell>
          <cell r="S139">
            <v>44.440339999999999</v>
          </cell>
          <cell r="T139">
            <v>38.59919</v>
          </cell>
          <cell r="U139">
            <v>38.106209999999997</v>
          </cell>
          <cell r="V139">
            <v>45.13879</v>
          </cell>
          <cell r="W139">
            <v>43.856360000000002</v>
          </cell>
          <cell r="X139">
            <v>37.345739999999999</v>
          </cell>
          <cell r="Y139">
            <v>34.775530000000003</v>
          </cell>
          <cell r="Z139">
            <v>41.007809999999999</v>
          </cell>
          <cell r="AA139">
            <v>47.007809999999999</v>
          </cell>
          <cell r="AB139">
            <v>53.007809999999999</v>
          </cell>
          <cell r="AC139">
            <v>47.007809999999999</v>
          </cell>
          <cell r="AD139">
            <v>-6</v>
          </cell>
        </row>
        <row r="140">
          <cell r="A140" t="str">
            <v>DataSpec</v>
          </cell>
          <cell r="B140" t="str">
            <v>Data</v>
          </cell>
          <cell r="C140" t="str">
            <v>Rating</v>
          </cell>
          <cell r="D140" t="str">
            <v>Rating</v>
          </cell>
          <cell r="E140" t="str">
            <v>Q134KUV_2442</v>
          </cell>
          <cell r="F140" t="str">
            <v>NONE</v>
          </cell>
          <cell r="G140">
            <v>24.42</v>
          </cell>
          <cell r="H140" t="str">
            <v xml:space="preserve">        Aluminium</v>
          </cell>
          <cell r="I140" t="str">
            <v>SELF</v>
          </cell>
          <cell r="J140" t="str">
            <v>SELF</v>
          </cell>
          <cell r="K140" t="str">
            <v>OV</v>
          </cell>
          <cell r="L140" t="str">
            <v>NE</v>
          </cell>
          <cell r="M140">
            <v>5</v>
          </cell>
          <cell r="O140" t="str">
            <v>24,42</v>
          </cell>
          <cell r="P140" t="str">
            <v>Aluminium</v>
          </cell>
          <cell r="Q140">
            <v>46.540509999999998</v>
          </cell>
          <cell r="R140">
            <v>38.540509999999998</v>
          </cell>
          <cell r="S140">
            <v>46.540509999999998</v>
          </cell>
          <cell r="T140">
            <v>38.954230000000003</v>
          </cell>
          <cell r="U140">
            <v>43.821689999999997</v>
          </cell>
          <cell r="V140">
            <v>48.849820000000001</v>
          </cell>
          <cell r="W140">
            <v>44.43074</v>
          </cell>
          <cell r="X140">
            <v>44.592579999999998</v>
          </cell>
          <cell r="Y140">
            <v>41.845930000000003</v>
          </cell>
          <cell r="Z140">
            <v>46.579990000000002</v>
          </cell>
          <cell r="AA140">
            <v>52.579990000000002</v>
          </cell>
          <cell r="AB140">
            <v>57.466740000000001</v>
          </cell>
          <cell r="AC140">
            <v>51.466740000000001</v>
          </cell>
          <cell r="AD140">
            <v>-6</v>
          </cell>
        </row>
        <row r="141">
          <cell r="A141" t="str">
            <v>DataSpec</v>
          </cell>
          <cell r="B141" t="str">
            <v>Data</v>
          </cell>
          <cell r="C141" t="str">
            <v>Rating</v>
          </cell>
          <cell r="D141" t="str">
            <v>Rating</v>
          </cell>
          <cell r="E141" t="str">
            <v>Q134KUV_2443</v>
          </cell>
          <cell r="F141" t="str">
            <v>NONE</v>
          </cell>
          <cell r="G141">
            <v>24.43</v>
          </cell>
          <cell r="H141" t="str">
            <v xml:space="preserve">        Blei, Zink und Zinn</v>
          </cell>
          <cell r="I141" t="str">
            <v>SELF</v>
          </cell>
          <cell r="J141" t="str">
            <v>SELF</v>
          </cell>
          <cell r="K141" t="str">
            <v>OV</v>
          </cell>
          <cell r="L141" t="str">
            <v>NE</v>
          </cell>
          <cell r="M141">
            <v>5</v>
          </cell>
          <cell r="O141" t="str">
            <v>24,43</v>
          </cell>
          <cell r="P141" t="str">
            <v>Blei, Zink und Zinn</v>
          </cell>
          <cell r="Q141">
            <v>42.6586</v>
          </cell>
          <cell r="R141">
            <v>34.6586</v>
          </cell>
          <cell r="S141">
            <v>42.6586</v>
          </cell>
          <cell r="T141">
            <v>36.069020000000002</v>
          </cell>
          <cell r="U141">
            <v>36.725239999999999</v>
          </cell>
          <cell r="V141">
            <v>44.725239999999999</v>
          </cell>
          <cell r="W141">
            <v>41.936579999999999</v>
          </cell>
          <cell r="X141">
            <v>40.261589999999998</v>
          </cell>
          <cell r="Y141">
            <v>34.052059999999997</v>
          </cell>
          <cell r="Z141">
            <v>42.052059999999997</v>
          </cell>
          <cell r="AA141">
            <v>48.052059999999997</v>
          </cell>
          <cell r="AB141">
            <v>54.052059999999997</v>
          </cell>
          <cell r="AC141">
            <v>50.32367</v>
          </cell>
          <cell r="AD141">
            <v>-3.7283899999999974</v>
          </cell>
        </row>
        <row r="142">
          <cell r="A142" t="str">
            <v>DataSpec</v>
          </cell>
          <cell r="B142" t="str">
            <v>Data</v>
          </cell>
          <cell r="C142" t="str">
            <v>Rating</v>
          </cell>
          <cell r="D142" t="str">
            <v>Rating</v>
          </cell>
          <cell r="E142" t="str">
            <v>Q134KUV_2444</v>
          </cell>
          <cell r="F142" t="str">
            <v>NONE</v>
          </cell>
          <cell r="G142">
            <v>24.44</v>
          </cell>
          <cell r="H142" t="str">
            <v xml:space="preserve">        Kupfer</v>
          </cell>
          <cell r="I142" t="str">
            <v>SELF</v>
          </cell>
          <cell r="J142" t="str">
            <v>SELF</v>
          </cell>
          <cell r="K142" t="str">
            <v>OV</v>
          </cell>
          <cell r="L142" t="str">
            <v>NE</v>
          </cell>
          <cell r="M142">
            <v>5</v>
          </cell>
          <cell r="O142" t="str">
            <v>24,44</v>
          </cell>
          <cell r="P142" t="str">
            <v>Kupfer</v>
          </cell>
          <cell r="Q142">
            <v>38.264600000000002</v>
          </cell>
          <cell r="R142">
            <v>30.264600000000002</v>
          </cell>
          <cell r="S142">
            <v>38.264600000000002</v>
          </cell>
          <cell r="T142">
            <v>35.352589999999999</v>
          </cell>
          <cell r="U142">
            <v>39.074860000000001</v>
          </cell>
          <cell r="V142">
            <v>47.074860000000001</v>
          </cell>
          <cell r="W142">
            <v>44.572760000000002</v>
          </cell>
          <cell r="X142">
            <v>39.650849999999998</v>
          </cell>
          <cell r="Y142">
            <v>35.89387</v>
          </cell>
          <cell r="Z142">
            <v>42.92859</v>
          </cell>
          <cell r="AA142">
            <v>48.92859</v>
          </cell>
          <cell r="AB142">
            <v>54.92859</v>
          </cell>
          <cell r="AC142">
            <v>50.756329999999998</v>
          </cell>
          <cell r="AD142">
            <v>-4.1722600000000014</v>
          </cell>
        </row>
        <row r="143">
          <cell r="A143" t="str">
            <v>DataSpec</v>
          </cell>
          <cell r="B143" t="str">
            <v>Data</v>
          </cell>
          <cell r="C143" t="str">
            <v>Rating</v>
          </cell>
          <cell r="D143" t="str">
            <v>Rating</v>
          </cell>
          <cell r="E143" t="str">
            <v>Q134KUV_2445</v>
          </cell>
          <cell r="F143" t="str">
            <v>NONE</v>
          </cell>
          <cell r="G143">
            <v>24.45</v>
          </cell>
          <cell r="H143" t="str">
            <v xml:space="preserve">        Sonstige NE-Metallen</v>
          </cell>
          <cell r="I143" t="str">
            <v>SELF</v>
          </cell>
          <cell r="J143" t="str">
            <v>SELF</v>
          </cell>
          <cell r="K143" t="str">
            <v>OV</v>
          </cell>
          <cell r="L143" t="str">
            <v>NE</v>
          </cell>
          <cell r="M143">
            <v>5</v>
          </cell>
          <cell r="O143" t="str">
            <v>24,45</v>
          </cell>
          <cell r="P143" t="str">
            <v>Sonstige NE-Metallen</v>
          </cell>
          <cell r="Q143">
            <v>59.981209999999997</v>
          </cell>
          <cell r="R143">
            <v>66.694280000000006</v>
          </cell>
          <cell r="S143">
            <v>66.527649999999994</v>
          </cell>
          <cell r="T143">
            <v>59.908639999999998</v>
          </cell>
          <cell r="U143">
            <v>66.144099999999995</v>
          </cell>
          <cell r="V143">
            <v>74.144099999999995</v>
          </cell>
          <cell r="W143">
            <v>70.779939999999996</v>
          </cell>
          <cell r="X143">
            <v>62.779940000000003</v>
          </cell>
          <cell r="Y143">
            <v>55.097720000000002</v>
          </cell>
          <cell r="Z143">
            <v>58.507350000000002</v>
          </cell>
          <cell r="AA143">
            <v>64.507350000000002</v>
          </cell>
          <cell r="AB143">
            <v>70.507350000000002</v>
          </cell>
          <cell r="AC143">
            <v>76.507350000000002</v>
          </cell>
          <cell r="AD143">
            <v>6</v>
          </cell>
        </row>
        <row r="144">
          <cell r="A144" t="str">
            <v>DataSpec</v>
          </cell>
          <cell r="B144" t="str">
            <v>Data</v>
          </cell>
          <cell r="C144" t="str">
            <v>Rating</v>
          </cell>
          <cell r="D144" t="str">
            <v>Rating</v>
          </cell>
          <cell r="E144" t="str">
            <v>Q134KUV_245</v>
          </cell>
          <cell r="F144" t="str">
            <v>NONE</v>
          </cell>
          <cell r="G144">
            <v>24.5</v>
          </cell>
          <cell r="H144" t="str">
            <v xml:space="preserve">      Gießereien</v>
          </cell>
          <cell r="I144" t="str">
            <v>SELF</v>
          </cell>
          <cell r="J144" t="str">
            <v>SELF</v>
          </cell>
          <cell r="K144" t="str">
            <v>OV</v>
          </cell>
          <cell r="L144" t="str">
            <v>NE</v>
          </cell>
          <cell r="M144">
            <v>5</v>
          </cell>
          <cell r="O144" t="str">
            <v>24,5</v>
          </cell>
          <cell r="P144" t="str">
            <v>Gießereien</v>
          </cell>
          <cell r="Q144">
            <v>47.946330000000003</v>
          </cell>
          <cell r="R144">
            <v>42.236960000000003</v>
          </cell>
          <cell r="S144">
            <v>49.54954</v>
          </cell>
          <cell r="T144">
            <v>44.048250000000003</v>
          </cell>
          <cell r="U144">
            <v>46.971960000000003</v>
          </cell>
          <cell r="V144">
            <v>54.008760000000002</v>
          </cell>
          <cell r="W144">
            <v>60.156379999999999</v>
          </cell>
          <cell r="X144">
            <v>53.520710000000001</v>
          </cell>
          <cell r="Y144">
            <v>46.687339999999999</v>
          </cell>
          <cell r="Z144">
            <v>49.268909999999998</v>
          </cell>
          <cell r="AA144">
            <v>48.649929999999998</v>
          </cell>
          <cell r="AB144">
            <v>48.685600000000001</v>
          </cell>
          <cell r="AC144">
            <v>42.757469999999998</v>
          </cell>
          <cell r="AD144">
            <v>-5.928130000000003</v>
          </cell>
        </row>
        <row r="145">
          <cell r="A145" t="str">
            <v>DataSpec</v>
          </cell>
          <cell r="B145" t="str">
            <v>Data</v>
          </cell>
          <cell r="C145" t="str">
            <v>Rating</v>
          </cell>
          <cell r="D145" t="str">
            <v>Rating</v>
          </cell>
          <cell r="E145" t="str">
            <v>Q134KUV_2451</v>
          </cell>
          <cell r="F145" t="str">
            <v>NONE</v>
          </cell>
          <cell r="G145">
            <v>24.51</v>
          </cell>
          <cell r="H145" t="str">
            <v xml:space="preserve">        Eisengießereien</v>
          </cell>
          <cell r="I145" t="str">
            <v>SELF</v>
          </cell>
          <cell r="J145" t="str">
            <v>SELF</v>
          </cell>
          <cell r="K145" t="str">
            <v>OV</v>
          </cell>
          <cell r="L145" t="str">
            <v>NE</v>
          </cell>
          <cell r="M145">
            <v>5</v>
          </cell>
          <cell r="O145" t="str">
            <v>24,51</v>
          </cell>
          <cell r="P145" t="str">
            <v>Eisengießereien</v>
          </cell>
          <cell r="Q145">
            <v>43.336080000000003</v>
          </cell>
          <cell r="R145">
            <v>38.96311</v>
          </cell>
          <cell r="S145">
            <v>46.96311</v>
          </cell>
          <cell r="T145">
            <v>41.04824</v>
          </cell>
          <cell r="U145">
            <v>47.973199999999999</v>
          </cell>
          <cell r="V145">
            <v>55.973199999999999</v>
          </cell>
          <cell r="W145">
            <v>63.973199999999999</v>
          </cell>
          <cell r="X145">
            <v>59.424160000000001</v>
          </cell>
          <cell r="Y145">
            <v>54.375050000000002</v>
          </cell>
          <cell r="Z145">
            <v>57.322380000000003</v>
          </cell>
          <cell r="AA145">
            <v>51.322380000000003</v>
          </cell>
          <cell r="AB145">
            <v>47.521160000000002</v>
          </cell>
          <cell r="AC145">
            <v>41.521160000000002</v>
          </cell>
          <cell r="AD145">
            <v>-6</v>
          </cell>
        </row>
        <row r="146">
          <cell r="A146" t="str">
            <v>DataSpec</v>
          </cell>
          <cell r="B146" t="str">
            <v>Data</v>
          </cell>
          <cell r="C146" t="str">
            <v>Rating</v>
          </cell>
          <cell r="D146" t="str">
            <v>Rating</v>
          </cell>
          <cell r="E146" t="str">
            <v>Q134KUV_2452</v>
          </cell>
          <cell r="F146" t="str">
            <v>NONE</v>
          </cell>
          <cell r="G146">
            <v>24.52</v>
          </cell>
          <cell r="H146" t="str">
            <v xml:space="preserve">        Stahlgießereien</v>
          </cell>
          <cell r="I146" t="str">
            <v>SELF</v>
          </cell>
          <cell r="J146" t="str">
            <v>SELF</v>
          </cell>
          <cell r="K146" t="str">
            <v>OV</v>
          </cell>
          <cell r="L146" t="str">
            <v>NE</v>
          </cell>
          <cell r="M146">
            <v>5</v>
          </cell>
          <cell r="O146" t="str">
            <v>24,52</v>
          </cell>
          <cell r="P146" t="str">
            <v>Stahlgießereien</v>
          </cell>
          <cell r="Q146">
            <v>36.533209999999997</v>
          </cell>
          <cell r="R146">
            <v>29.600059999999999</v>
          </cell>
          <cell r="S146">
            <v>37.600059999999999</v>
          </cell>
          <cell r="T146">
            <v>42.764189999999999</v>
          </cell>
          <cell r="U146">
            <v>42.963340000000002</v>
          </cell>
          <cell r="V146">
            <v>48.78783</v>
          </cell>
          <cell r="W146">
            <v>52.267850000000003</v>
          </cell>
          <cell r="X146">
            <v>44.267850000000003</v>
          </cell>
          <cell r="Y146">
            <v>36.267850000000003</v>
          </cell>
          <cell r="Z146">
            <v>35.618429999999996</v>
          </cell>
          <cell r="AA146">
            <v>41.618429999999996</v>
          </cell>
          <cell r="AB146">
            <v>47.618429999999996</v>
          </cell>
          <cell r="AC146">
            <v>43.030500000000004</v>
          </cell>
          <cell r="AD146">
            <v>-4.587929999999993</v>
          </cell>
        </row>
        <row r="147">
          <cell r="A147" t="str">
            <v>DataSpec</v>
          </cell>
          <cell r="B147" t="str">
            <v>Data</v>
          </cell>
          <cell r="C147" t="str">
            <v>Rating</v>
          </cell>
          <cell r="D147" t="str">
            <v>Rating</v>
          </cell>
          <cell r="E147" t="str">
            <v>Q134KUV_2453</v>
          </cell>
          <cell r="F147" t="str">
            <v>NONE</v>
          </cell>
          <cell r="G147">
            <v>24.53</v>
          </cell>
          <cell r="H147" t="str">
            <v xml:space="preserve">        Leichtmetallgießereien</v>
          </cell>
          <cell r="I147" t="str">
            <v>SELF</v>
          </cell>
          <cell r="J147" t="str">
            <v>SELF</v>
          </cell>
          <cell r="K147" t="str">
            <v>OV</v>
          </cell>
          <cell r="L147" t="str">
            <v>NE</v>
          </cell>
          <cell r="M147">
            <v>5</v>
          </cell>
          <cell r="O147" t="str">
            <v>24,53</v>
          </cell>
          <cell r="P147" t="str">
            <v>Leichtmetallgießereien</v>
          </cell>
          <cell r="Q147">
            <v>52.941980000000001</v>
          </cell>
          <cell r="R147">
            <v>44.941980000000001</v>
          </cell>
          <cell r="S147">
            <v>52.941980000000001</v>
          </cell>
          <cell r="T147">
            <v>44.941980000000001</v>
          </cell>
          <cell r="U147">
            <v>45.854640000000003</v>
          </cell>
          <cell r="V147">
            <v>52.011760000000002</v>
          </cell>
          <cell r="W147">
            <v>56.534880000000001</v>
          </cell>
          <cell r="X147">
            <v>48.534880000000001</v>
          </cell>
          <cell r="Y147">
            <v>40.534880000000001</v>
          </cell>
          <cell r="Z147">
            <v>43.941319999999997</v>
          </cell>
          <cell r="AA147">
            <v>45.894410000000001</v>
          </cell>
          <cell r="AB147">
            <v>46.828830000000004</v>
          </cell>
          <cell r="AC147">
            <v>40.828830000000004</v>
          </cell>
          <cell r="AD147">
            <v>-6</v>
          </cell>
        </row>
        <row r="148">
          <cell r="A148" t="str">
            <v>DataSpec</v>
          </cell>
          <cell r="B148" t="str">
            <v>Data</v>
          </cell>
          <cell r="C148" t="str">
            <v>Rating</v>
          </cell>
          <cell r="D148" t="str">
            <v>Rating</v>
          </cell>
          <cell r="E148" t="str">
            <v>Q134KUV_2454</v>
          </cell>
          <cell r="F148" t="str">
            <v>NONE</v>
          </cell>
          <cell r="G148">
            <v>24.54</v>
          </cell>
          <cell r="H148" t="str">
            <v xml:space="preserve">        Buntmetallgießereien</v>
          </cell>
          <cell r="I148" t="str">
            <v>SELF</v>
          </cell>
          <cell r="J148" t="str">
            <v>SELF</v>
          </cell>
          <cell r="K148" t="str">
            <v>OV</v>
          </cell>
          <cell r="L148" t="str">
            <v>NE</v>
          </cell>
          <cell r="M148">
            <v>5</v>
          </cell>
          <cell r="O148" t="str">
            <v>24,54</v>
          </cell>
          <cell r="P148" t="str">
            <v>Buntmetallgießereien</v>
          </cell>
          <cell r="Q148">
            <v>55.01726</v>
          </cell>
          <cell r="R148">
            <v>54.01726</v>
          </cell>
          <cell r="S148">
            <v>55.01726</v>
          </cell>
          <cell r="T148">
            <v>54.01726</v>
          </cell>
          <cell r="U148">
            <v>51.245420000000003</v>
          </cell>
          <cell r="V148">
            <v>59.245420000000003</v>
          </cell>
          <cell r="W148">
            <v>67.245419999999996</v>
          </cell>
          <cell r="X148">
            <v>59.245420000000003</v>
          </cell>
          <cell r="Y148">
            <v>51.245420000000003</v>
          </cell>
          <cell r="Z148">
            <v>51.563189999999999</v>
          </cell>
          <cell r="AA148">
            <v>55.506230000000002</v>
          </cell>
          <cell r="AB148">
            <v>61.506230000000002</v>
          </cell>
          <cell r="AC148">
            <v>55.506230000000002</v>
          </cell>
          <cell r="AD148">
            <v>-6</v>
          </cell>
        </row>
        <row r="149">
          <cell r="A149" t="str">
            <v>DataSpec</v>
          </cell>
          <cell r="B149" t="str">
            <v>Data</v>
          </cell>
          <cell r="C149" t="str">
            <v>Rating</v>
          </cell>
          <cell r="D149" t="str">
            <v>Rating</v>
          </cell>
          <cell r="E149" t="str">
            <v>Q134KUV_25</v>
          </cell>
          <cell r="F149" t="str">
            <v>NONE</v>
          </cell>
          <cell r="G149">
            <v>25</v>
          </cell>
          <cell r="H149" t="str">
            <v xml:space="preserve">     Metallerzeugnisse</v>
          </cell>
          <cell r="I149" t="str">
            <v>SELF</v>
          </cell>
          <cell r="J149" t="str">
            <v>SELF</v>
          </cell>
          <cell r="K149" t="str">
            <v>OV</v>
          </cell>
          <cell r="L149" t="str">
            <v>NE</v>
          </cell>
          <cell r="M149">
            <v>5</v>
          </cell>
          <cell r="O149">
            <v>25</v>
          </cell>
          <cell r="P149" t="str">
            <v>Metallerzeugnisse</v>
          </cell>
          <cell r="Q149">
            <v>42.37762</v>
          </cell>
          <cell r="R149">
            <v>37.37039</v>
          </cell>
          <cell r="S149">
            <v>45.050400000000003</v>
          </cell>
          <cell r="T149">
            <v>39.165280000000003</v>
          </cell>
          <cell r="U149">
            <v>42.820709999999998</v>
          </cell>
          <cell r="V149">
            <v>46.671280000000003</v>
          </cell>
          <cell r="W149">
            <v>49.770539999999997</v>
          </cell>
          <cell r="X149">
            <v>46.041339999999998</v>
          </cell>
          <cell r="Y149">
            <v>42.702060000000003</v>
          </cell>
          <cell r="Z149">
            <v>45.611139999999999</v>
          </cell>
          <cell r="AA149">
            <v>47.466140000000003</v>
          </cell>
          <cell r="AB149">
            <v>49.549660000000003</v>
          </cell>
          <cell r="AC149">
            <v>46.368130000000001</v>
          </cell>
          <cell r="AD149">
            <v>-3.1815300000000022</v>
          </cell>
        </row>
        <row r="150">
          <cell r="A150" t="str">
            <v>DataSpec</v>
          </cell>
          <cell r="B150" t="str">
            <v>Data</v>
          </cell>
          <cell r="C150" t="str">
            <v>Rating</v>
          </cell>
          <cell r="D150" t="str">
            <v>Rating</v>
          </cell>
          <cell r="E150" t="str">
            <v>Q134KUV_251</v>
          </cell>
          <cell r="F150" t="str">
            <v>NONE</v>
          </cell>
          <cell r="G150">
            <v>25.1</v>
          </cell>
          <cell r="H150" t="str">
            <v xml:space="preserve">      Stahl- und Leichtmetallbau</v>
          </cell>
          <cell r="I150" t="str">
            <v>SELF</v>
          </cell>
          <cell r="J150" t="str">
            <v>SELF</v>
          </cell>
          <cell r="K150" t="str">
            <v>OV</v>
          </cell>
          <cell r="L150" t="str">
            <v>NE</v>
          </cell>
          <cell r="M150">
            <v>5</v>
          </cell>
          <cell r="O150" t="str">
            <v>25,1</v>
          </cell>
          <cell r="P150" t="str">
            <v>Stahl- und Leichtmetallbau</v>
          </cell>
          <cell r="Q150">
            <v>40.687800000000003</v>
          </cell>
          <cell r="R150">
            <v>40.476289999999999</v>
          </cell>
          <cell r="S150">
            <v>48.116410000000002</v>
          </cell>
          <cell r="T150">
            <v>41.658360000000002</v>
          </cell>
          <cell r="U150">
            <v>46.345979999999997</v>
          </cell>
          <cell r="V150">
            <v>49.883319999999998</v>
          </cell>
          <cell r="W150">
            <v>52.277810000000002</v>
          </cell>
          <cell r="X150">
            <v>51.792940000000002</v>
          </cell>
          <cell r="Y150">
            <v>52.036810000000003</v>
          </cell>
          <cell r="Z150">
            <v>53.864350000000002</v>
          </cell>
          <cell r="AA150">
            <v>49.000329999999998</v>
          </cell>
          <cell r="AB150">
            <v>46.618369999999999</v>
          </cell>
          <cell r="AC150">
            <v>48.589320000000001</v>
          </cell>
          <cell r="AD150">
            <v>1.970950000000002</v>
          </cell>
        </row>
        <row r="151">
          <cell r="A151" t="str">
            <v>DataSpec</v>
          </cell>
          <cell r="B151" t="str">
            <v>Data</v>
          </cell>
          <cell r="C151" t="str">
            <v>Rating</v>
          </cell>
          <cell r="D151" t="str">
            <v>Rating</v>
          </cell>
          <cell r="E151" t="str">
            <v>Q134KUV_2511</v>
          </cell>
          <cell r="F151" t="str">
            <v>NONE</v>
          </cell>
          <cell r="G151">
            <v>25.11</v>
          </cell>
          <cell r="H151" t="str">
            <v xml:space="preserve">        Metallkonstruktionen</v>
          </cell>
          <cell r="I151" t="str">
            <v>SELF</v>
          </cell>
          <cell r="J151" t="str">
            <v>SELF</v>
          </cell>
          <cell r="K151" t="str">
            <v>OV</v>
          </cell>
          <cell r="L151" t="str">
            <v>NE</v>
          </cell>
          <cell r="M151">
            <v>5</v>
          </cell>
          <cell r="O151" t="str">
            <v>25,11</v>
          </cell>
          <cell r="P151" t="str">
            <v>Metallkonstruktionen</v>
          </cell>
          <cell r="Q151">
            <v>40.186619999999998</v>
          </cell>
          <cell r="R151">
            <v>41.215690000000002</v>
          </cell>
          <cell r="S151">
            <v>49.215690000000002</v>
          </cell>
          <cell r="T151">
            <v>43.610080000000004</v>
          </cell>
          <cell r="U151">
            <v>48.172130000000003</v>
          </cell>
          <cell r="V151">
            <v>51.499139999999997</v>
          </cell>
          <cell r="W151">
            <v>53.663119999999999</v>
          </cell>
          <cell r="X151">
            <v>54.190049999999999</v>
          </cell>
          <cell r="Y151">
            <v>54.591790000000003</v>
          </cell>
          <cell r="Z151">
            <v>55.795000000000002</v>
          </cell>
          <cell r="AA151">
            <v>49.795000000000002</v>
          </cell>
          <cell r="AB151">
            <v>43.795000000000002</v>
          </cell>
          <cell r="AC151">
            <v>48.81259</v>
          </cell>
          <cell r="AD151">
            <v>5.0175899999999984</v>
          </cell>
        </row>
        <row r="152">
          <cell r="A152" t="str">
            <v>DataSpec</v>
          </cell>
          <cell r="B152" t="str">
            <v>Data</v>
          </cell>
          <cell r="C152" t="str">
            <v>Rating</v>
          </cell>
          <cell r="D152" t="str">
            <v>Rating</v>
          </cell>
          <cell r="E152" t="str">
            <v>Q134KUV_2512</v>
          </cell>
          <cell r="F152" t="str">
            <v>NONE</v>
          </cell>
          <cell r="G152">
            <v>25.12</v>
          </cell>
          <cell r="H152" t="str">
            <v xml:space="preserve">        Ausbauelemente aus Metall</v>
          </cell>
          <cell r="I152" t="str">
            <v>SELF</v>
          </cell>
          <cell r="J152" t="str">
            <v>SELF</v>
          </cell>
          <cell r="K152" t="str">
            <v>OV</v>
          </cell>
          <cell r="L152" t="str">
            <v>NE</v>
          </cell>
          <cell r="M152">
            <v>5</v>
          </cell>
          <cell r="O152" t="str">
            <v>25,12</v>
          </cell>
          <cell r="P152" t="str">
            <v>Ausbauelemente aus Metall</v>
          </cell>
          <cell r="Q152">
            <v>41.868049999999997</v>
          </cell>
          <cell r="R152">
            <v>39.868049999999997</v>
          </cell>
          <cell r="S152">
            <v>41.868049999999997</v>
          </cell>
          <cell r="T152">
            <v>39.868049999999997</v>
          </cell>
          <cell r="U152">
            <v>38.762590000000003</v>
          </cell>
          <cell r="V152">
            <v>41.475020000000001</v>
          </cell>
          <cell r="W152">
            <v>44.688940000000002</v>
          </cell>
          <cell r="X152">
            <v>40.18573</v>
          </cell>
          <cell r="Y152">
            <v>39.855919999999998</v>
          </cell>
          <cell r="Z152">
            <v>43.875059999999998</v>
          </cell>
          <cell r="AA152">
            <v>47.159329999999997</v>
          </cell>
          <cell r="AB152">
            <v>53.159329999999997</v>
          </cell>
          <cell r="AC152">
            <v>48.074350000000003</v>
          </cell>
          <cell r="AD152">
            <v>-5.0849799999999945</v>
          </cell>
        </row>
        <row r="153">
          <cell r="A153" t="str">
            <v>DataSpec</v>
          </cell>
          <cell r="B153" t="str">
            <v>Data</v>
          </cell>
          <cell r="C153" t="str">
            <v>Rating</v>
          </cell>
          <cell r="D153" t="str">
            <v>Rating</v>
          </cell>
          <cell r="E153" t="str">
            <v>Q134KUV_252</v>
          </cell>
          <cell r="F153" t="str">
            <v>NONE</v>
          </cell>
          <cell r="G153">
            <v>25.2</v>
          </cell>
          <cell r="H153" t="str">
            <v xml:space="preserve">      Metalltanks und -behälter; Zentralheizungen</v>
          </cell>
          <cell r="I153" t="str">
            <v>SELF</v>
          </cell>
          <cell r="J153" t="str">
            <v>SELF</v>
          </cell>
          <cell r="K153" t="str">
            <v>OV</v>
          </cell>
          <cell r="L153" t="str">
            <v>NE</v>
          </cell>
          <cell r="M153">
            <v>5</v>
          </cell>
          <cell r="O153" t="str">
            <v>25,2</v>
          </cell>
          <cell r="P153" t="str">
            <v>Metalltanks und -behälter; Zentralheizungen</v>
          </cell>
          <cell r="Q153">
            <v>48.602449999999997</v>
          </cell>
          <cell r="R153">
            <v>40.602449999999997</v>
          </cell>
          <cell r="S153">
            <v>38.351170000000003</v>
          </cell>
          <cell r="T153">
            <v>36.42277</v>
          </cell>
          <cell r="U153">
            <v>36.625360000000001</v>
          </cell>
          <cell r="V153">
            <v>39.493209999999998</v>
          </cell>
          <cell r="W153">
            <v>41.990720000000003</v>
          </cell>
          <cell r="X153">
            <v>46.229089999999999</v>
          </cell>
          <cell r="Y153">
            <v>47.277979999999999</v>
          </cell>
          <cell r="Z153">
            <v>46.70975</v>
          </cell>
          <cell r="AA153">
            <v>52.70975</v>
          </cell>
          <cell r="AB153">
            <v>58.70975</v>
          </cell>
          <cell r="AC153">
            <v>64.70975</v>
          </cell>
          <cell r="AD153">
            <v>6</v>
          </cell>
        </row>
        <row r="154">
          <cell r="A154" t="str">
            <v>DataSpec</v>
          </cell>
          <cell r="B154" t="str">
            <v>Data</v>
          </cell>
          <cell r="C154" t="str">
            <v>Rating</v>
          </cell>
          <cell r="D154" t="str">
            <v>Rating</v>
          </cell>
          <cell r="E154" t="str">
            <v>Q134KUV_2521</v>
          </cell>
          <cell r="F154" t="str">
            <v>NONE</v>
          </cell>
          <cell r="G154">
            <v>25.21</v>
          </cell>
          <cell r="H154" t="str">
            <v xml:space="preserve">        Zentralheizungen</v>
          </cell>
          <cell r="I154" t="str">
            <v>SELF</v>
          </cell>
          <cell r="J154" t="str">
            <v>SELF</v>
          </cell>
          <cell r="K154" t="str">
            <v>OV</v>
          </cell>
          <cell r="L154" t="str">
            <v>NE</v>
          </cell>
          <cell r="M154">
            <v>5</v>
          </cell>
          <cell r="O154" t="str">
            <v>25,21</v>
          </cell>
          <cell r="P154" t="str">
            <v>Zentralheizungen</v>
          </cell>
          <cell r="Q154">
            <v>44.444240000000001</v>
          </cell>
          <cell r="R154">
            <v>37.732520000000001</v>
          </cell>
          <cell r="S154">
            <v>36.247259999999997</v>
          </cell>
          <cell r="T154">
            <v>38.423740000000002</v>
          </cell>
          <cell r="U154">
            <v>38.450969999999998</v>
          </cell>
          <cell r="V154">
            <v>38.258330000000001</v>
          </cell>
          <cell r="W154">
            <v>41.701349999999998</v>
          </cell>
          <cell r="X154">
            <v>49.096240000000002</v>
          </cell>
          <cell r="Y154">
            <v>48.408349999999999</v>
          </cell>
          <cell r="Z154">
            <v>47.85727</v>
          </cell>
          <cell r="AA154">
            <v>53.85727</v>
          </cell>
          <cell r="AB154">
            <v>59.85727</v>
          </cell>
          <cell r="AC154">
            <v>62.418970000000002</v>
          </cell>
          <cell r="AD154">
            <v>2.5617000000000019</v>
          </cell>
        </row>
        <row r="155">
          <cell r="A155" t="str">
            <v>DataSpec</v>
          </cell>
          <cell r="B155" t="str">
            <v>Data</v>
          </cell>
          <cell r="C155" t="str">
            <v>Rating</v>
          </cell>
          <cell r="D155" t="str">
            <v>Rating</v>
          </cell>
          <cell r="E155" t="str">
            <v>Q134KUV_2529</v>
          </cell>
          <cell r="F155" t="str">
            <v>NONE</v>
          </cell>
          <cell r="G155">
            <v>25.29</v>
          </cell>
          <cell r="H155" t="str">
            <v xml:space="preserve">        Sammelbehälter, Tanks u. ä.</v>
          </cell>
          <cell r="I155" t="str">
            <v>SELF</v>
          </cell>
          <cell r="J155" t="str">
            <v>SELF</v>
          </cell>
          <cell r="K155" t="str">
            <v>OV</v>
          </cell>
          <cell r="L155" t="str">
            <v>NE</v>
          </cell>
          <cell r="M155">
            <v>5</v>
          </cell>
          <cell r="O155" t="str">
            <v>25,29</v>
          </cell>
          <cell r="P155" t="str">
            <v>Sammelbehälter, Tanks u. ä.</v>
          </cell>
          <cell r="Q155">
            <v>53.61974</v>
          </cell>
          <cell r="R155">
            <v>45.61974</v>
          </cell>
          <cell r="S155">
            <v>39.828600000000002</v>
          </cell>
          <cell r="T155">
            <v>32.434199999999997</v>
          </cell>
          <cell r="U155">
            <v>32.990279999999998</v>
          </cell>
          <cell r="V155">
            <v>38.289430000000003</v>
          </cell>
          <cell r="W155">
            <v>39.572600000000001</v>
          </cell>
          <cell r="X155">
            <v>39.4131</v>
          </cell>
          <cell r="Y155">
            <v>44.683909999999997</v>
          </cell>
          <cell r="Z155">
            <v>42.511519999999997</v>
          </cell>
          <cell r="AA155">
            <v>48.511519999999997</v>
          </cell>
          <cell r="AB155">
            <v>54.511519999999997</v>
          </cell>
          <cell r="AC155">
            <v>60.511519999999997</v>
          </cell>
          <cell r="AD155">
            <v>6</v>
          </cell>
        </row>
        <row r="156">
          <cell r="A156" t="str">
            <v>DataSpec</v>
          </cell>
          <cell r="B156" t="str">
            <v>Data</v>
          </cell>
          <cell r="C156" t="str">
            <v>Rating</v>
          </cell>
          <cell r="D156" t="str">
            <v>Rating</v>
          </cell>
          <cell r="E156" t="str">
            <v>Q134KUV_253</v>
          </cell>
          <cell r="F156" t="str">
            <v>NONE</v>
          </cell>
          <cell r="G156">
            <v>25.3</v>
          </cell>
          <cell r="H156" t="str">
            <v xml:space="preserve">      Dampfkessel (o. Zentralheizungskessel)</v>
          </cell>
          <cell r="I156" t="str">
            <v>SELF</v>
          </cell>
          <cell r="J156" t="str">
            <v>SELF</v>
          </cell>
          <cell r="K156" t="str">
            <v>OV</v>
          </cell>
          <cell r="L156" t="str">
            <v>NE</v>
          </cell>
          <cell r="M156">
            <v>5</v>
          </cell>
          <cell r="O156" t="str">
            <v>25,3</v>
          </cell>
          <cell r="P156" t="str">
            <v>Dampfkessel (o. Zentralheizungskessel)</v>
          </cell>
          <cell r="Q156">
            <v>36.408790000000003</v>
          </cell>
          <cell r="R156">
            <v>35.653489999999998</v>
          </cell>
          <cell r="S156">
            <v>35.156489999999998</v>
          </cell>
          <cell r="T156">
            <v>32.890900000000002</v>
          </cell>
          <cell r="U156">
            <v>40.890900000000002</v>
          </cell>
          <cell r="V156">
            <v>48.890900000000002</v>
          </cell>
          <cell r="W156">
            <v>56.890900000000002</v>
          </cell>
          <cell r="X156">
            <v>51.758519999999997</v>
          </cell>
          <cell r="Y156">
            <v>59.758519999999997</v>
          </cell>
          <cell r="Z156">
            <v>58.099739999999997</v>
          </cell>
          <cell r="AA156">
            <v>52.099739999999997</v>
          </cell>
          <cell r="AB156">
            <v>57.784930000000003</v>
          </cell>
          <cell r="AC156">
            <v>58.730649999999997</v>
          </cell>
          <cell r="AD156">
            <v>0.94571999999999434</v>
          </cell>
        </row>
        <row r="157">
          <cell r="A157" t="str">
            <v>DataSpec</v>
          </cell>
          <cell r="B157" t="str">
            <v>Data</v>
          </cell>
          <cell r="C157" t="str">
            <v>Rating</v>
          </cell>
          <cell r="D157" t="str">
            <v>Rating</v>
          </cell>
          <cell r="E157" t="str">
            <v>Q134KUV_254</v>
          </cell>
          <cell r="F157" t="str">
            <v>NONE</v>
          </cell>
          <cell r="G157">
            <v>25.4</v>
          </cell>
          <cell r="H157" t="str">
            <v xml:space="preserve">      Waffen und Munition</v>
          </cell>
          <cell r="I157" t="str">
            <v>SELF</v>
          </cell>
          <cell r="J157" t="str">
            <v>SELF</v>
          </cell>
          <cell r="K157" t="str">
            <v>OV</v>
          </cell>
          <cell r="L157" t="str">
            <v>NE</v>
          </cell>
          <cell r="M157">
            <v>5</v>
          </cell>
          <cell r="O157" t="str">
            <v>25,4</v>
          </cell>
          <cell r="P157" t="str">
            <v>Waffen und Munition</v>
          </cell>
          <cell r="Q157">
            <v>47.05791</v>
          </cell>
          <cell r="R157">
            <v>39.05791</v>
          </cell>
          <cell r="S157">
            <v>32.639240000000001</v>
          </cell>
          <cell r="T157">
            <v>24.639240000000001</v>
          </cell>
          <cell r="U157">
            <v>32.639240000000001</v>
          </cell>
          <cell r="V157">
            <v>35.085320000000003</v>
          </cell>
          <cell r="W157">
            <v>34.817790000000002</v>
          </cell>
          <cell r="X157">
            <v>26.88382</v>
          </cell>
          <cell r="Y157">
            <v>34.88382</v>
          </cell>
          <cell r="Z157">
            <v>41.555129999999998</v>
          </cell>
          <cell r="AA157">
            <v>47.555129999999998</v>
          </cell>
          <cell r="AB157">
            <v>53.555129999999998</v>
          </cell>
          <cell r="AC157">
            <v>59.555129999999998</v>
          </cell>
          <cell r="AD157">
            <v>6</v>
          </cell>
        </row>
        <row r="158">
          <cell r="A158" t="str">
            <v>DataSpec</v>
          </cell>
          <cell r="B158" t="str">
            <v>Data</v>
          </cell>
          <cell r="C158" t="str">
            <v>Rating</v>
          </cell>
          <cell r="D158" t="str">
            <v>Rating</v>
          </cell>
          <cell r="E158" t="str">
            <v>Q134KUV_255</v>
          </cell>
          <cell r="F158" t="str">
            <v>NONE</v>
          </cell>
          <cell r="G158">
            <v>25.5</v>
          </cell>
          <cell r="H158" t="str">
            <v xml:space="preserve">      Schmiede- und Pressteile</v>
          </cell>
          <cell r="I158" t="str">
            <v>SELF</v>
          </cell>
          <cell r="J158" t="str">
            <v>SELF</v>
          </cell>
          <cell r="K158" t="str">
            <v>OV</v>
          </cell>
          <cell r="L158" t="str">
            <v>NE</v>
          </cell>
          <cell r="M158">
            <v>5</v>
          </cell>
          <cell r="O158" t="str">
            <v>25,5</v>
          </cell>
          <cell r="P158" t="str">
            <v>Schmiede- und Pressteile</v>
          </cell>
          <cell r="Q158">
            <v>39.334530000000001</v>
          </cell>
          <cell r="R158">
            <v>35.924149999999997</v>
          </cell>
          <cell r="S158">
            <v>43.924149999999997</v>
          </cell>
          <cell r="T158">
            <v>40.062550000000002</v>
          </cell>
          <cell r="U158">
            <v>48.031820000000003</v>
          </cell>
          <cell r="V158">
            <v>53.859259999999999</v>
          </cell>
          <cell r="W158">
            <v>51.293840000000003</v>
          </cell>
          <cell r="X158">
            <v>48.443049999999999</v>
          </cell>
          <cell r="Y158">
            <v>44.867989999999999</v>
          </cell>
          <cell r="Z158">
            <v>47.103650000000002</v>
          </cell>
          <cell r="AA158">
            <v>52.155430000000003</v>
          </cell>
          <cell r="AB158">
            <v>56.737589999999997</v>
          </cell>
          <cell r="AC158">
            <v>50.737589999999997</v>
          </cell>
          <cell r="AD158">
            <v>-6</v>
          </cell>
        </row>
        <row r="159">
          <cell r="A159" t="str">
            <v>DataSpec</v>
          </cell>
          <cell r="B159" t="str">
            <v>Data</v>
          </cell>
          <cell r="C159" t="str">
            <v>Rating</v>
          </cell>
          <cell r="D159" t="str">
            <v>Rating</v>
          </cell>
          <cell r="E159" t="str">
            <v>Q134KUV_256</v>
          </cell>
          <cell r="F159" t="str">
            <v>NONE</v>
          </cell>
          <cell r="G159">
            <v>25.6</v>
          </cell>
          <cell r="H159" t="str">
            <v xml:space="preserve">      Oberflächenveredlung; Mechanik</v>
          </cell>
          <cell r="I159" t="str">
            <v>SELF</v>
          </cell>
          <cell r="J159" t="str">
            <v>SELF</v>
          </cell>
          <cell r="K159" t="str">
            <v>OV</v>
          </cell>
          <cell r="L159" t="str">
            <v>NE</v>
          </cell>
          <cell r="M159">
            <v>5</v>
          </cell>
          <cell r="O159" t="str">
            <v>25,6</v>
          </cell>
          <cell r="P159" t="str">
            <v>Oberflächenveredlung; Mechanik</v>
          </cell>
          <cell r="Q159">
            <v>45.526200000000003</v>
          </cell>
          <cell r="R159">
            <v>38.448120000000003</v>
          </cell>
          <cell r="S159">
            <v>46.450769999999999</v>
          </cell>
          <cell r="T159">
            <v>39.101840000000003</v>
          </cell>
          <cell r="U159">
            <v>43.151440000000001</v>
          </cell>
          <cell r="V159">
            <v>46.040349999999997</v>
          </cell>
          <cell r="W159">
            <v>48.648049999999998</v>
          </cell>
          <cell r="X159">
            <v>45.01088</v>
          </cell>
          <cell r="Y159">
            <v>40.584249999999997</v>
          </cell>
          <cell r="Z159">
            <v>44.221139999999998</v>
          </cell>
          <cell r="AA159">
            <v>48.863259999999997</v>
          </cell>
          <cell r="AB159">
            <v>52.491869999999999</v>
          </cell>
          <cell r="AC159">
            <v>46.998460000000001</v>
          </cell>
          <cell r="AD159">
            <v>-5.4934099999999972</v>
          </cell>
        </row>
        <row r="160">
          <cell r="A160" t="str">
            <v>DataSpec</v>
          </cell>
          <cell r="B160" t="str">
            <v>Data</v>
          </cell>
          <cell r="C160" t="str">
            <v>Rating</v>
          </cell>
          <cell r="D160" t="str">
            <v>Rating</v>
          </cell>
          <cell r="E160" t="str">
            <v>Q134KUV_2561</v>
          </cell>
          <cell r="F160" t="str">
            <v>NONE</v>
          </cell>
          <cell r="G160">
            <v>25.61</v>
          </cell>
          <cell r="H160" t="str">
            <v xml:space="preserve">        Oberflächenveredlung, Wärmebehandlung</v>
          </cell>
          <cell r="I160" t="str">
            <v>SELF</v>
          </cell>
          <cell r="J160" t="str">
            <v>SELF</v>
          </cell>
          <cell r="K160" t="str">
            <v>OV</v>
          </cell>
          <cell r="L160" t="str">
            <v>NE</v>
          </cell>
          <cell r="M160">
            <v>5</v>
          </cell>
          <cell r="O160" t="str">
            <v>25,61</v>
          </cell>
          <cell r="P160" t="str">
            <v>Oberflächenveredlung, Wärmebehandlung</v>
          </cell>
          <cell r="Q160">
            <v>48.04504</v>
          </cell>
          <cell r="R160">
            <v>40.04504</v>
          </cell>
          <cell r="S160">
            <v>48.04504</v>
          </cell>
          <cell r="T160">
            <v>44.599769999999999</v>
          </cell>
          <cell r="U160">
            <v>49.315240000000003</v>
          </cell>
          <cell r="V160">
            <v>55.795140000000004</v>
          </cell>
          <cell r="W160">
            <v>57.328809999999997</v>
          </cell>
          <cell r="X160">
            <v>55.466859999999997</v>
          </cell>
          <cell r="Y160">
            <v>50.26784</v>
          </cell>
          <cell r="Z160">
            <v>50.004829999999998</v>
          </cell>
          <cell r="AA160">
            <v>52.414360000000002</v>
          </cell>
          <cell r="AB160">
            <v>52.37565</v>
          </cell>
          <cell r="AC160">
            <v>49.663139999999999</v>
          </cell>
          <cell r="AD160">
            <v>-2.7125100000000018</v>
          </cell>
        </row>
        <row r="161">
          <cell r="A161" t="str">
            <v>DataSpec</v>
          </cell>
          <cell r="B161" t="str">
            <v>Data</v>
          </cell>
          <cell r="C161" t="str">
            <v>Rating</v>
          </cell>
          <cell r="D161" t="str">
            <v>Rating</v>
          </cell>
          <cell r="E161" t="str">
            <v>Q134KUV_2562</v>
          </cell>
          <cell r="F161" t="str">
            <v>NONE</v>
          </cell>
          <cell r="G161">
            <v>25.62</v>
          </cell>
          <cell r="H161" t="str">
            <v xml:space="preserve">        Mechanik</v>
          </cell>
          <cell r="I161" t="str">
            <v>SELF</v>
          </cell>
          <cell r="J161" t="str">
            <v>SELF</v>
          </cell>
          <cell r="K161" t="str">
            <v>OV</v>
          </cell>
          <cell r="L161" t="str">
            <v>NE</v>
          </cell>
          <cell r="M161">
            <v>5</v>
          </cell>
          <cell r="O161" t="str">
            <v>25,62</v>
          </cell>
          <cell r="P161" t="str">
            <v>Mechanik</v>
          </cell>
          <cell r="Q161">
            <v>45.110880000000002</v>
          </cell>
          <cell r="R161">
            <v>38.184809999999999</v>
          </cell>
          <cell r="S161">
            <v>46.184809999999999</v>
          </cell>
          <cell r="T161">
            <v>38.184809999999999</v>
          </cell>
          <cell r="U161">
            <v>42.123919999999998</v>
          </cell>
          <cell r="V161">
            <v>44.414209999999997</v>
          </cell>
          <cell r="W161">
            <v>47.200960000000002</v>
          </cell>
          <cell r="X161">
            <v>43.267850000000003</v>
          </cell>
          <cell r="Y161">
            <v>38.96998</v>
          </cell>
          <cell r="Z161">
            <v>43.256990000000002</v>
          </cell>
          <cell r="AA161">
            <v>48.207909999999998</v>
          </cell>
          <cell r="AB161">
            <v>52.513309999999997</v>
          </cell>
          <cell r="AC161">
            <v>46.513309999999997</v>
          </cell>
          <cell r="AD161">
            <v>-6</v>
          </cell>
        </row>
        <row r="162">
          <cell r="A162" t="str">
            <v>DataSpec</v>
          </cell>
          <cell r="B162" t="str">
            <v>Data</v>
          </cell>
          <cell r="C162" t="str">
            <v>Rating</v>
          </cell>
          <cell r="D162" t="str">
            <v>Rating</v>
          </cell>
          <cell r="E162" t="str">
            <v>Q134KUV_257</v>
          </cell>
          <cell r="F162" t="str">
            <v>NONE</v>
          </cell>
          <cell r="G162">
            <v>25.7</v>
          </cell>
          <cell r="H162" t="str">
            <v xml:space="preserve">      Schneidwaren, Werkzeuge, Beschläge</v>
          </cell>
          <cell r="I162" t="str">
            <v>SELF</v>
          </cell>
          <cell r="J162" t="str">
            <v>SELF</v>
          </cell>
          <cell r="K162" t="str">
            <v>OV</v>
          </cell>
          <cell r="L162" t="str">
            <v>NE</v>
          </cell>
          <cell r="M162">
            <v>5</v>
          </cell>
          <cell r="O162" t="str">
            <v>25,7</v>
          </cell>
          <cell r="P162" t="str">
            <v>Schneidwaren, Werkzeuge, Beschläge</v>
          </cell>
          <cell r="Q162">
            <v>36.560569999999998</v>
          </cell>
          <cell r="R162">
            <v>31.944990000000001</v>
          </cell>
          <cell r="S162">
            <v>39.60201</v>
          </cell>
          <cell r="T162">
            <v>37.261940000000003</v>
          </cell>
          <cell r="U162">
            <v>39.777670000000001</v>
          </cell>
          <cell r="V162">
            <v>47.745489999999997</v>
          </cell>
          <cell r="W162">
            <v>55.044849999999997</v>
          </cell>
          <cell r="X162">
            <v>48.836350000000003</v>
          </cell>
          <cell r="Y162">
            <v>44.160699999999999</v>
          </cell>
          <cell r="Z162">
            <v>46.178559999999997</v>
          </cell>
          <cell r="AA162">
            <v>48.013959999999997</v>
          </cell>
          <cell r="AB162">
            <v>54.014189999999999</v>
          </cell>
          <cell r="AC162">
            <v>48.019660000000002</v>
          </cell>
          <cell r="AD162">
            <v>-5.9945299999999975</v>
          </cell>
        </row>
        <row r="163">
          <cell r="A163" t="str">
            <v>DataSpec</v>
          </cell>
          <cell r="B163" t="str">
            <v>Data</v>
          </cell>
          <cell r="C163" t="str">
            <v>Rating</v>
          </cell>
          <cell r="D163" t="str">
            <v>Rating</v>
          </cell>
          <cell r="E163" t="str">
            <v>Q134KUV_2571</v>
          </cell>
          <cell r="F163" t="str">
            <v>NONE</v>
          </cell>
          <cell r="G163">
            <v>25.71</v>
          </cell>
          <cell r="H163" t="str">
            <v xml:space="preserve">        Schneidwaren und Bestecke</v>
          </cell>
          <cell r="I163" t="str">
            <v>SELF</v>
          </cell>
          <cell r="J163" t="str">
            <v>SELF</v>
          </cell>
          <cell r="K163" t="str">
            <v>OV</v>
          </cell>
          <cell r="L163" t="str">
            <v>NE</v>
          </cell>
          <cell r="M163">
            <v>5</v>
          </cell>
          <cell r="O163" t="str">
            <v>25,71</v>
          </cell>
          <cell r="P163" t="str">
            <v>Schneidwaren und Bestecke</v>
          </cell>
          <cell r="Q163">
            <v>53.875459999999997</v>
          </cell>
          <cell r="R163">
            <v>45.875459999999997</v>
          </cell>
          <cell r="S163">
            <v>47.071440000000003</v>
          </cell>
          <cell r="T163">
            <v>39.071440000000003</v>
          </cell>
          <cell r="U163">
            <v>44.228189999999998</v>
          </cell>
          <cell r="V163">
            <v>51.568689999999997</v>
          </cell>
          <cell r="W163">
            <v>57.385620000000003</v>
          </cell>
          <cell r="X163">
            <v>49.385620000000003</v>
          </cell>
          <cell r="Y163">
            <v>41.385620000000003</v>
          </cell>
          <cell r="Z163">
            <v>33.576880000000003</v>
          </cell>
          <cell r="AA163">
            <v>39.576880000000003</v>
          </cell>
          <cell r="AB163">
            <v>45.576880000000003</v>
          </cell>
          <cell r="AC163">
            <v>39.576880000000003</v>
          </cell>
          <cell r="AD163">
            <v>-6</v>
          </cell>
        </row>
        <row r="164">
          <cell r="A164" t="str">
            <v>DataSpec</v>
          </cell>
          <cell r="B164" t="str">
            <v>Data</v>
          </cell>
          <cell r="C164" t="str">
            <v>Rating</v>
          </cell>
          <cell r="D164" t="str">
            <v>Rating</v>
          </cell>
          <cell r="E164" t="str">
            <v>Q134KUV_2572</v>
          </cell>
          <cell r="F164" t="str">
            <v>NONE</v>
          </cell>
          <cell r="G164">
            <v>25.72</v>
          </cell>
          <cell r="H164" t="str">
            <v xml:space="preserve">        Schlösser und Beschläge</v>
          </cell>
          <cell r="I164" t="str">
            <v>SELF</v>
          </cell>
          <cell r="J164" t="str">
            <v>SELF</v>
          </cell>
          <cell r="K164" t="str">
            <v>OV</v>
          </cell>
          <cell r="L164" t="str">
            <v>NE</v>
          </cell>
          <cell r="M164">
            <v>5</v>
          </cell>
          <cell r="O164" t="str">
            <v>25,72</v>
          </cell>
          <cell r="P164" t="str">
            <v>Schlösser und Beschläge</v>
          </cell>
          <cell r="Q164">
            <v>40.732080000000003</v>
          </cell>
          <cell r="R164">
            <v>35.341250000000002</v>
          </cell>
          <cell r="S164">
            <v>43.341250000000002</v>
          </cell>
          <cell r="T164">
            <v>35.341250000000002</v>
          </cell>
          <cell r="U164">
            <v>35.683169999999997</v>
          </cell>
          <cell r="V164">
            <v>43.683169999999997</v>
          </cell>
          <cell r="W164">
            <v>51.683169999999997</v>
          </cell>
          <cell r="X164">
            <v>43.683169999999997</v>
          </cell>
          <cell r="Y164">
            <v>40.354030000000002</v>
          </cell>
          <cell r="Z164">
            <v>43.379800000000003</v>
          </cell>
          <cell r="AA164">
            <v>42.753480000000003</v>
          </cell>
          <cell r="AB164">
            <v>48.753480000000003</v>
          </cell>
          <cell r="AC164">
            <v>42.753480000000003</v>
          </cell>
          <cell r="AD164">
            <v>-6</v>
          </cell>
        </row>
        <row r="165">
          <cell r="A165" t="str">
            <v>DataSpec</v>
          </cell>
          <cell r="B165" t="str">
            <v>Data</v>
          </cell>
          <cell r="C165" t="str">
            <v>Rating</v>
          </cell>
          <cell r="D165" t="str">
            <v>Rating</v>
          </cell>
          <cell r="E165" t="str">
            <v>Q134KUV_2573</v>
          </cell>
          <cell r="F165" t="str">
            <v>NONE</v>
          </cell>
          <cell r="G165">
            <v>25.73</v>
          </cell>
          <cell r="H165" t="str">
            <v xml:space="preserve">        Werkzeuge</v>
          </cell>
          <cell r="I165" t="str">
            <v>SELF</v>
          </cell>
          <cell r="J165" t="str">
            <v>SELF</v>
          </cell>
          <cell r="K165" t="str">
            <v>OV</v>
          </cell>
          <cell r="L165" t="str">
            <v>NE</v>
          </cell>
          <cell r="M165">
            <v>5</v>
          </cell>
          <cell r="O165" t="str">
            <v>25,73</v>
          </cell>
          <cell r="P165" t="str">
            <v>Werkzeuge</v>
          </cell>
          <cell r="Q165">
            <v>34.031779999999998</v>
          </cell>
          <cell r="R165">
            <v>29.89762</v>
          </cell>
          <cell r="S165">
            <v>37.897620000000003</v>
          </cell>
          <cell r="T165">
            <v>37.750619999999998</v>
          </cell>
          <cell r="U165">
            <v>40.73227</v>
          </cell>
          <cell r="V165">
            <v>48.73227</v>
          </cell>
          <cell r="W165">
            <v>55.916589999999999</v>
          </cell>
          <cell r="X165">
            <v>50.376289999999997</v>
          </cell>
          <cell r="Y165">
            <v>45.511389999999999</v>
          </cell>
          <cell r="Z165">
            <v>47.87932</v>
          </cell>
          <cell r="AA165">
            <v>50.178359999999998</v>
          </cell>
          <cell r="AB165">
            <v>56.178359999999998</v>
          </cell>
          <cell r="AC165">
            <v>50.178359999999998</v>
          </cell>
          <cell r="AD165">
            <v>-6</v>
          </cell>
        </row>
        <row r="166">
          <cell r="A166" t="str">
            <v>DataSpec</v>
          </cell>
          <cell r="B166" t="str">
            <v>Data</v>
          </cell>
          <cell r="C166" t="str">
            <v>Rating</v>
          </cell>
          <cell r="D166" t="str">
            <v>Rating</v>
          </cell>
          <cell r="E166" t="str">
            <v>Q134KUV_259</v>
          </cell>
          <cell r="F166" t="str">
            <v>NONE</v>
          </cell>
          <cell r="G166">
            <v>25.9</v>
          </cell>
          <cell r="H166" t="str">
            <v xml:space="preserve">      Sonstige Metallwaren</v>
          </cell>
          <cell r="I166" t="str">
            <v>SELF</v>
          </cell>
          <cell r="J166" t="str">
            <v>SELF</v>
          </cell>
          <cell r="K166" t="str">
            <v>OV</v>
          </cell>
          <cell r="L166" t="str">
            <v>NE</v>
          </cell>
          <cell r="M166">
            <v>5</v>
          </cell>
          <cell r="O166" t="str">
            <v>25,9</v>
          </cell>
          <cell r="P166" t="str">
            <v>Sonstige Metallwaren</v>
          </cell>
          <cell r="Q166">
            <v>38.56082</v>
          </cell>
          <cell r="R166">
            <v>33.364759999999997</v>
          </cell>
          <cell r="S166">
            <v>41.364759999999997</v>
          </cell>
          <cell r="T166">
            <v>37.736879999999999</v>
          </cell>
          <cell r="U166">
            <v>38.060110000000002</v>
          </cell>
          <cell r="V166">
            <v>41.975679999999997</v>
          </cell>
          <cell r="W166">
            <v>46.27666</v>
          </cell>
          <cell r="X166">
            <v>38.27666</v>
          </cell>
          <cell r="Y166">
            <v>33.301780000000001</v>
          </cell>
          <cell r="Z166">
            <v>36.544179999999997</v>
          </cell>
          <cell r="AA166">
            <v>38.33231</v>
          </cell>
          <cell r="AB166">
            <v>38.390720000000002</v>
          </cell>
          <cell r="AC166">
            <v>36.355829999999997</v>
          </cell>
          <cell r="AD166">
            <v>-2.0348900000000043</v>
          </cell>
        </row>
        <row r="167">
          <cell r="A167" t="str">
            <v>DataSpec</v>
          </cell>
          <cell r="B167" t="str">
            <v>Data</v>
          </cell>
          <cell r="C167" t="str">
            <v>Rating</v>
          </cell>
          <cell r="D167" t="str">
            <v>Rating</v>
          </cell>
          <cell r="E167" t="str">
            <v>Q134KUV_2591</v>
          </cell>
          <cell r="F167" t="str">
            <v>NONE</v>
          </cell>
          <cell r="G167">
            <v>25.91</v>
          </cell>
          <cell r="H167" t="str">
            <v xml:space="preserve">        Fässer, Dosen, Eimern u. Ä. aus Metall</v>
          </cell>
          <cell r="I167" t="str">
            <v>SELF</v>
          </cell>
          <cell r="J167" t="str">
            <v>SELF</v>
          </cell>
          <cell r="K167" t="str">
            <v>OV</v>
          </cell>
          <cell r="L167" t="str">
            <v>NE</v>
          </cell>
          <cell r="M167">
            <v>5</v>
          </cell>
          <cell r="O167" t="str">
            <v>25,91</v>
          </cell>
          <cell r="P167" t="str">
            <v>Fässer, Dosen, Eimern u. Ä. aus Metall</v>
          </cell>
          <cell r="Q167">
            <v>57.085630000000002</v>
          </cell>
          <cell r="R167">
            <v>49.085630000000002</v>
          </cell>
          <cell r="S167">
            <v>45.474539999999998</v>
          </cell>
          <cell r="T167">
            <v>37.474539999999998</v>
          </cell>
          <cell r="U167">
            <v>36.638559999999998</v>
          </cell>
          <cell r="V167">
            <v>42.71969</v>
          </cell>
          <cell r="W167">
            <v>45.98348</v>
          </cell>
          <cell r="X167">
            <v>37.98348</v>
          </cell>
          <cell r="Y167">
            <v>32.935180000000003</v>
          </cell>
          <cell r="Z167">
            <v>38.80818</v>
          </cell>
          <cell r="AA167">
            <v>44.80818</v>
          </cell>
          <cell r="AB167">
            <v>44.300930000000001</v>
          </cell>
          <cell r="AC167">
            <v>41.580950000000001</v>
          </cell>
          <cell r="AD167">
            <v>-2.7199799999999996</v>
          </cell>
        </row>
        <row r="168">
          <cell r="A168" t="str">
            <v>DataSpec</v>
          </cell>
          <cell r="B168" t="str">
            <v>Data</v>
          </cell>
          <cell r="C168" t="str">
            <v>Rating</v>
          </cell>
          <cell r="D168" t="str">
            <v>Rating</v>
          </cell>
          <cell r="E168" t="str">
            <v>Q134KUV_2592</v>
          </cell>
          <cell r="F168" t="str">
            <v>NONE</v>
          </cell>
          <cell r="G168">
            <v>25.92</v>
          </cell>
          <cell r="H168" t="str">
            <v xml:space="preserve">        Verpackungen, Verschlüsse</v>
          </cell>
          <cell r="I168" t="str">
            <v>SELF</v>
          </cell>
          <cell r="J168" t="str">
            <v>SELF</v>
          </cell>
          <cell r="K168" t="str">
            <v>OV</v>
          </cell>
          <cell r="L168" t="str">
            <v>NE</v>
          </cell>
          <cell r="M168">
            <v>5</v>
          </cell>
          <cell r="O168" t="str">
            <v>25,92</v>
          </cell>
          <cell r="P168" t="str">
            <v>Verpackungen, Verschlüsse</v>
          </cell>
          <cell r="Q168">
            <v>43.452559999999998</v>
          </cell>
          <cell r="R168">
            <v>35.452559999999998</v>
          </cell>
          <cell r="S168">
            <v>42.521180000000001</v>
          </cell>
          <cell r="T168">
            <v>35.271419999999999</v>
          </cell>
          <cell r="U168">
            <v>38.254309999999997</v>
          </cell>
          <cell r="V168">
            <v>46.254309999999997</v>
          </cell>
          <cell r="W168">
            <v>49.15325</v>
          </cell>
          <cell r="X168">
            <v>41.15325</v>
          </cell>
          <cell r="Y168">
            <v>41.697029999999998</v>
          </cell>
          <cell r="Z168">
            <v>41.881590000000003</v>
          </cell>
          <cell r="AA168">
            <v>46.98113</v>
          </cell>
          <cell r="AB168">
            <v>52.98113</v>
          </cell>
          <cell r="AC168">
            <v>46.98113</v>
          </cell>
          <cell r="AD168">
            <v>-6</v>
          </cell>
        </row>
        <row r="169">
          <cell r="A169" t="str">
            <v>DataSpec</v>
          </cell>
          <cell r="B169" t="str">
            <v>Data</v>
          </cell>
          <cell r="C169" t="str">
            <v>Rating</v>
          </cell>
          <cell r="D169" t="str">
            <v>Rating</v>
          </cell>
          <cell r="E169" t="str">
            <v>Q134KUV_2593</v>
          </cell>
          <cell r="F169" t="str">
            <v>NONE</v>
          </cell>
          <cell r="G169">
            <v>25.93</v>
          </cell>
          <cell r="H169" t="str">
            <v xml:space="preserve">        Drahtwaren, Ketten, Federn</v>
          </cell>
          <cell r="I169" t="str">
            <v>SELF</v>
          </cell>
          <cell r="J169" t="str">
            <v>SELF</v>
          </cell>
          <cell r="K169" t="str">
            <v>OV</v>
          </cell>
          <cell r="L169" t="str">
            <v>NE</v>
          </cell>
          <cell r="M169">
            <v>5</v>
          </cell>
          <cell r="O169" t="str">
            <v>25,93</v>
          </cell>
          <cell r="P169" t="str">
            <v>Drahtwaren, Ketten, Federn</v>
          </cell>
          <cell r="Q169">
            <v>39.166060000000002</v>
          </cell>
          <cell r="R169">
            <v>34.090969999999999</v>
          </cell>
          <cell r="S169">
            <v>42.090969999999999</v>
          </cell>
          <cell r="T169">
            <v>42.61786</v>
          </cell>
          <cell r="U169">
            <v>46.850430000000003</v>
          </cell>
          <cell r="V169">
            <v>51.270339999999997</v>
          </cell>
          <cell r="W169">
            <v>52.611739999999998</v>
          </cell>
          <cell r="X169">
            <v>44.611739999999998</v>
          </cell>
          <cell r="Y169">
            <v>42.638449999999999</v>
          </cell>
          <cell r="Z169">
            <v>45.535739999999997</v>
          </cell>
          <cell r="AA169">
            <v>45.027619999999999</v>
          </cell>
          <cell r="AB169">
            <v>40.058689999999999</v>
          </cell>
          <cell r="AC169">
            <v>34.058689999999999</v>
          </cell>
          <cell r="AD169">
            <v>-6</v>
          </cell>
        </row>
        <row r="170">
          <cell r="A170" t="str">
            <v>DataSpec</v>
          </cell>
          <cell r="B170" t="str">
            <v>Data</v>
          </cell>
          <cell r="C170" t="str">
            <v>Rating</v>
          </cell>
          <cell r="D170" t="str">
            <v>Rating</v>
          </cell>
          <cell r="E170" t="str">
            <v>Q134KUV_2594</v>
          </cell>
          <cell r="F170" t="str">
            <v>NONE</v>
          </cell>
          <cell r="G170">
            <v>25.94</v>
          </cell>
          <cell r="H170" t="str">
            <v xml:space="preserve">        Schrauben und Nieten</v>
          </cell>
          <cell r="I170" t="str">
            <v>SELF</v>
          </cell>
          <cell r="J170" t="str">
            <v>SELF</v>
          </cell>
          <cell r="K170" t="str">
            <v>OV</v>
          </cell>
          <cell r="L170" t="str">
            <v>NE</v>
          </cell>
          <cell r="M170">
            <v>5</v>
          </cell>
          <cell r="O170" t="str">
            <v>25,94</v>
          </cell>
          <cell r="P170" t="str">
            <v>Schrauben und Nieten</v>
          </cell>
          <cell r="Q170">
            <v>46.806240000000003</v>
          </cell>
          <cell r="R170">
            <v>38.806240000000003</v>
          </cell>
          <cell r="S170">
            <v>40.488340000000001</v>
          </cell>
          <cell r="T170">
            <v>34.18497</v>
          </cell>
          <cell r="U170">
            <v>37.181139999999999</v>
          </cell>
          <cell r="V170">
            <v>34.499780000000001</v>
          </cell>
          <cell r="W170">
            <v>36.421050000000001</v>
          </cell>
          <cell r="X170">
            <v>34.30339</v>
          </cell>
          <cell r="Y170">
            <v>31.50637</v>
          </cell>
          <cell r="Z170">
            <v>33.856780000000001</v>
          </cell>
          <cell r="AA170">
            <v>39.856780000000001</v>
          </cell>
          <cell r="AB170">
            <v>45.856780000000001</v>
          </cell>
          <cell r="AC170">
            <v>44.084350000000001</v>
          </cell>
          <cell r="AD170">
            <v>-1.7724299999999999</v>
          </cell>
        </row>
        <row r="171">
          <cell r="A171" t="str">
            <v>DataSpec</v>
          </cell>
          <cell r="B171" t="str">
            <v>Data</v>
          </cell>
          <cell r="C171" t="str">
            <v>Rating</v>
          </cell>
          <cell r="D171" t="str">
            <v>Rating</v>
          </cell>
          <cell r="E171" t="str">
            <v>Q134KUV_2599</v>
          </cell>
          <cell r="F171" t="str">
            <v>NONE</v>
          </cell>
          <cell r="G171">
            <v>25.99</v>
          </cell>
          <cell r="H171" t="str">
            <v xml:space="preserve">        Schilder, Schiffsschrauben, Glocken, u.a.</v>
          </cell>
          <cell r="I171" t="str">
            <v>SELF</v>
          </cell>
          <cell r="J171" t="str">
            <v>SELF</v>
          </cell>
          <cell r="K171" t="str">
            <v>OV</v>
          </cell>
          <cell r="L171" t="str">
            <v>NE</v>
          </cell>
          <cell r="M171">
            <v>5</v>
          </cell>
          <cell r="O171" t="str">
            <v>25,99</v>
          </cell>
          <cell r="P171" t="str">
            <v>Schilder, Schiffsschrauben, Glocken, u.a.</v>
          </cell>
          <cell r="Q171">
            <v>35.863999999999997</v>
          </cell>
          <cell r="R171">
            <v>29.400780000000001</v>
          </cell>
          <cell r="S171">
            <v>37.400779999999997</v>
          </cell>
          <cell r="T171">
            <v>37.351489999999998</v>
          </cell>
          <cell r="U171">
            <v>33.390050000000002</v>
          </cell>
          <cell r="V171">
            <v>37.13138</v>
          </cell>
          <cell r="W171">
            <v>45.13138</v>
          </cell>
          <cell r="X171">
            <v>37.13138</v>
          </cell>
          <cell r="Y171">
            <v>29.13138</v>
          </cell>
          <cell r="Z171">
            <v>30.824000000000002</v>
          </cell>
          <cell r="AA171">
            <v>36.823999999999998</v>
          </cell>
          <cell r="AB171">
            <v>36.266080000000002</v>
          </cell>
          <cell r="AC171">
            <v>34.821710000000003</v>
          </cell>
          <cell r="AD171">
            <v>-1.4443699999999993</v>
          </cell>
        </row>
        <row r="172">
          <cell r="A172" t="str">
            <v>DataSpec</v>
          </cell>
          <cell r="B172" t="str">
            <v>Data</v>
          </cell>
          <cell r="C172" t="str">
            <v>Rating</v>
          </cell>
          <cell r="D172" t="str">
            <v>Rating</v>
          </cell>
          <cell r="E172" t="str">
            <v>Q134KUV_26</v>
          </cell>
          <cell r="F172" t="str">
            <v>NONE</v>
          </cell>
          <cell r="G172">
            <v>26</v>
          </cell>
          <cell r="H172" t="str">
            <v xml:space="preserve">     DV-Geräte, elektron. u. optische Erzeugn.</v>
          </cell>
          <cell r="I172" t="str">
            <v>SELF</v>
          </cell>
          <cell r="J172" t="str">
            <v>SELF</v>
          </cell>
          <cell r="K172" t="str">
            <v>OV</v>
          </cell>
          <cell r="L172" t="str">
            <v>NE</v>
          </cell>
          <cell r="M172">
            <v>5</v>
          </cell>
          <cell r="O172">
            <v>26</v>
          </cell>
          <cell r="P172" t="str">
            <v>DV-Geräte, elektron. u. optische Erzeugn.</v>
          </cell>
          <cell r="Q172">
            <v>39.753279999999997</v>
          </cell>
          <cell r="R172">
            <v>36.690930000000002</v>
          </cell>
          <cell r="S172">
            <v>39.796129999999998</v>
          </cell>
          <cell r="T172">
            <v>39.273569999999999</v>
          </cell>
          <cell r="U172">
            <v>39.696210000000001</v>
          </cell>
          <cell r="V172">
            <v>39.807029999999997</v>
          </cell>
          <cell r="W172">
            <v>43.255380000000002</v>
          </cell>
          <cell r="X172">
            <v>39.539209999999997</v>
          </cell>
          <cell r="Y172">
            <v>38.731200000000001</v>
          </cell>
          <cell r="Z172">
            <v>37.655180000000001</v>
          </cell>
          <cell r="AA172">
            <v>35.519129999999997</v>
          </cell>
          <cell r="AB172">
            <v>34.744660000000003</v>
          </cell>
          <cell r="AC172">
            <v>38.207549999999998</v>
          </cell>
          <cell r="AD172">
            <v>3.4628899999999945</v>
          </cell>
        </row>
        <row r="173">
          <cell r="A173" t="str">
            <v>DataSpec</v>
          </cell>
          <cell r="B173" t="str">
            <v>Data</v>
          </cell>
          <cell r="C173" t="str">
            <v>Rating</v>
          </cell>
          <cell r="D173" t="str">
            <v>Rating</v>
          </cell>
          <cell r="E173" t="str">
            <v>Q134KUV_261</v>
          </cell>
          <cell r="F173" t="str">
            <v>NONE</v>
          </cell>
          <cell r="G173">
            <v>26.1</v>
          </cell>
          <cell r="H173" t="str">
            <v xml:space="preserve">      Elektronische Bauelemente, Leiterplatten</v>
          </cell>
          <cell r="I173" t="str">
            <v>SELF</v>
          </cell>
          <cell r="J173" t="str">
            <v>SELF</v>
          </cell>
          <cell r="K173" t="str">
            <v>OV</v>
          </cell>
          <cell r="L173" t="str">
            <v>NE</v>
          </cell>
          <cell r="M173">
            <v>5</v>
          </cell>
          <cell r="O173" t="str">
            <v>26,1</v>
          </cell>
          <cell r="P173" t="str">
            <v>Elektronische Bauelemente, Leiterplatten</v>
          </cell>
          <cell r="Q173">
            <v>55.019629999999999</v>
          </cell>
          <cell r="R173">
            <v>60.775210000000001</v>
          </cell>
          <cell r="S173">
            <v>68.775210000000001</v>
          </cell>
          <cell r="T173">
            <v>76.327619999999996</v>
          </cell>
          <cell r="U173">
            <v>74.396749999999997</v>
          </cell>
          <cell r="V173">
            <v>70.923770000000005</v>
          </cell>
          <cell r="W173">
            <v>74.858440000000002</v>
          </cell>
          <cell r="X173">
            <v>66.858440000000002</v>
          </cell>
          <cell r="Y173">
            <v>69.955070000000006</v>
          </cell>
          <cell r="Z173">
            <v>67.935079999999999</v>
          </cell>
          <cell r="AA173">
            <v>60.043170000000003</v>
          </cell>
          <cell r="AB173">
            <v>54.171909999999997</v>
          </cell>
          <cell r="AC173">
            <v>52.01867</v>
          </cell>
          <cell r="AD173">
            <v>-2.1532399999999967</v>
          </cell>
        </row>
        <row r="174">
          <cell r="A174" t="str">
            <v>DataSpec</v>
          </cell>
          <cell r="B174" t="str">
            <v>Data</v>
          </cell>
          <cell r="C174" t="str">
            <v>Rating</v>
          </cell>
          <cell r="D174" t="str">
            <v>Rating</v>
          </cell>
          <cell r="E174" t="str">
            <v>Q134KUV_2611</v>
          </cell>
          <cell r="F174" t="str">
            <v>NONE</v>
          </cell>
          <cell r="G174">
            <v>26.11</v>
          </cell>
          <cell r="H174" t="str">
            <v xml:space="preserve">        Elektronische Bauelemente</v>
          </cell>
          <cell r="I174" t="str">
            <v>SELF</v>
          </cell>
          <cell r="J174" t="str">
            <v>SELF</v>
          </cell>
          <cell r="K174" t="str">
            <v>OV</v>
          </cell>
          <cell r="L174" t="str">
            <v>NE</v>
          </cell>
          <cell r="M174">
            <v>5</v>
          </cell>
          <cell r="O174" t="str">
            <v>26,11</v>
          </cell>
          <cell r="P174" t="str">
            <v>Elektronische Bauelemente</v>
          </cell>
          <cell r="Q174">
            <v>51.402999999999999</v>
          </cell>
          <cell r="R174">
            <v>59.402999999999999</v>
          </cell>
          <cell r="S174">
            <v>67.403000000000006</v>
          </cell>
          <cell r="T174">
            <v>75.403000000000006</v>
          </cell>
          <cell r="U174">
            <v>75.049539999999993</v>
          </cell>
          <cell r="V174">
            <v>73.875739999999993</v>
          </cell>
          <cell r="W174">
            <v>75.560140000000004</v>
          </cell>
          <cell r="X174">
            <v>67.560140000000004</v>
          </cell>
          <cell r="Y174">
            <v>67.339659999999995</v>
          </cell>
          <cell r="Z174">
            <v>66.428520000000006</v>
          </cell>
          <cell r="AA174">
            <v>60.428519999999999</v>
          </cell>
          <cell r="AB174">
            <v>54.428519999999999</v>
          </cell>
          <cell r="AC174">
            <v>52.384689999999999</v>
          </cell>
          <cell r="AD174">
            <v>-2.0438299999999998</v>
          </cell>
        </row>
        <row r="175">
          <cell r="A175" t="str">
            <v>DataSpec</v>
          </cell>
          <cell r="B175" t="str">
            <v>Data</v>
          </cell>
          <cell r="C175" t="str">
            <v>Rating</v>
          </cell>
          <cell r="D175" t="str">
            <v>Rating</v>
          </cell>
          <cell r="E175" t="str">
            <v>Q134KUV_2612</v>
          </cell>
          <cell r="F175" t="str">
            <v>NONE</v>
          </cell>
          <cell r="G175">
            <v>26.12</v>
          </cell>
          <cell r="H175" t="str">
            <v xml:space="preserve">        Bestückte Leiterplatten</v>
          </cell>
          <cell r="I175" t="str">
            <v>SELF</v>
          </cell>
          <cell r="J175" t="str">
            <v>SELF</v>
          </cell>
          <cell r="K175" t="str">
            <v>OV</v>
          </cell>
          <cell r="L175" t="str">
            <v>NE</v>
          </cell>
          <cell r="M175">
            <v>5</v>
          </cell>
          <cell r="O175" t="str">
            <v>26,12</v>
          </cell>
          <cell r="P175" t="str">
            <v>Bestückte Leiterplatten</v>
          </cell>
          <cell r="Q175">
            <v>61.35577</v>
          </cell>
          <cell r="R175">
            <v>53.35577</v>
          </cell>
          <cell r="S175">
            <v>56.963349999999998</v>
          </cell>
          <cell r="T175">
            <v>59.400019999999998</v>
          </cell>
          <cell r="U175">
            <v>53.930280000000003</v>
          </cell>
          <cell r="V175">
            <v>54.043019999999999</v>
          </cell>
          <cell r="W175">
            <v>56.024769999999997</v>
          </cell>
          <cell r="X175">
            <v>51.202440000000003</v>
          </cell>
          <cell r="Y175">
            <v>59.202440000000003</v>
          </cell>
          <cell r="Z175">
            <v>57.978569999999998</v>
          </cell>
          <cell r="AA175">
            <v>54.839010000000002</v>
          </cell>
          <cell r="AB175">
            <v>50.701189999999997</v>
          </cell>
          <cell r="AC175">
            <v>46.85295</v>
          </cell>
          <cell r="AD175">
            <v>-3.848239999999997</v>
          </cell>
        </row>
        <row r="176">
          <cell r="A176" t="str">
            <v>DataSpec</v>
          </cell>
          <cell r="B176" t="str">
            <v>Data</v>
          </cell>
          <cell r="C176" t="str">
            <v>Rating</v>
          </cell>
          <cell r="D176" t="str">
            <v>Rating</v>
          </cell>
          <cell r="E176" t="str">
            <v>Q134KUV_262</v>
          </cell>
          <cell r="F176" t="str">
            <v>NONE</v>
          </cell>
          <cell r="G176">
            <v>26.2</v>
          </cell>
          <cell r="H176" t="str">
            <v xml:space="preserve">      DV- und periphere Geräte</v>
          </cell>
          <cell r="I176" t="str">
            <v>SELF</v>
          </cell>
          <cell r="J176" t="str">
            <v>SELF</v>
          </cell>
          <cell r="K176" t="str">
            <v>OV</v>
          </cell>
          <cell r="L176" t="str">
            <v>NE</v>
          </cell>
          <cell r="M176">
            <v>5</v>
          </cell>
          <cell r="O176" t="str">
            <v>26,2</v>
          </cell>
          <cell r="P176" t="str">
            <v>DV- und periphere Geräte</v>
          </cell>
          <cell r="Q176">
            <v>31.07311</v>
          </cell>
          <cell r="R176">
            <v>24.682670000000002</v>
          </cell>
          <cell r="S176">
            <v>27.455749999999998</v>
          </cell>
          <cell r="T176">
            <v>22.731570000000001</v>
          </cell>
          <cell r="U176">
            <v>23.653269999999999</v>
          </cell>
          <cell r="V176">
            <v>31.653269999999999</v>
          </cell>
          <cell r="W176">
            <v>30.108640000000001</v>
          </cell>
          <cell r="X176">
            <v>38.108640000000001</v>
          </cell>
          <cell r="Y176">
            <v>32.028640000000003</v>
          </cell>
          <cell r="Z176">
            <v>24.028639999999999</v>
          </cell>
          <cell r="AA176">
            <v>18.69462</v>
          </cell>
          <cell r="AB176">
            <v>22.985469999999999</v>
          </cell>
          <cell r="AC176">
            <v>28.985469999999999</v>
          </cell>
          <cell r="AD176">
            <v>6</v>
          </cell>
        </row>
        <row r="177">
          <cell r="A177" t="str">
            <v>DataSpec</v>
          </cell>
          <cell r="B177" t="str">
            <v>Data</v>
          </cell>
          <cell r="C177" t="str">
            <v>Rating</v>
          </cell>
          <cell r="D177" t="str">
            <v>Rating</v>
          </cell>
          <cell r="E177" t="str">
            <v>Q134KUV_263</v>
          </cell>
          <cell r="F177" t="str">
            <v>NONE</v>
          </cell>
          <cell r="G177">
            <v>26.3</v>
          </cell>
          <cell r="H177" t="str">
            <v xml:space="preserve">      Telekommunikationstechnik u.a.</v>
          </cell>
          <cell r="I177" t="str">
            <v>SELF</v>
          </cell>
          <cell r="J177" t="str">
            <v>SELF</v>
          </cell>
          <cell r="K177" t="str">
            <v>OV</v>
          </cell>
          <cell r="L177" t="str">
            <v>NE</v>
          </cell>
          <cell r="M177">
            <v>5</v>
          </cell>
          <cell r="O177" t="str">
            <v>26,3</v>
          </cell>
          <cell r="P177" t="str">
            <v>Telekommunikationstechnik u.a.</v>
          </cell>
          <cell r="Q177">
            <v>37.241900000000001</v>
          </cell>
          <cell r="R177">
            <v>35.143389999999997</v>
          </cell>
          <cell r="S177">
            <v>40.104959999999998</v>
          </cell>
          <cell r="T177">
            <v>34.260429999999999</v>
          </cell>
          <cell r="U177">
            <v>38.510910000000003</v>
          </cell>
          <cell r="V177">
            <v>32.638860000000001</v>
          </cell>
          <cell r="W177">
            <v>34.938459999999999</v>
          </cell>
          <cell r="X177">
            <v>30.72738</v>
          </cell>
          <cell r="Y177">
            <v>29.83117</v>
          </cell>
          <cell r="Z177">
            <v>28.659970000000001</v>
          </cell>
          <cell r="AA177">
            <v>22.659970000000001</v>
          </cell>
          <cell r="AB177">
            <v>16.954419999999999</v>
          </cell>
          <cell r="AC177">
            <v>22.954419999999999</v>
          </cell>
          <cell r="AD177">
            <v>6</v>
          </cell>
        </row>
        <row r="178">
          <cell r="A178" t="str">
            <v>DataSpec</v>
          </cell>
          <cell r="B178" t="str">
            <v>Data</v>
          </cell>
          <cell r="C178" t="str">
            <v>Rating</v>
          </cell>
          <cell r="D178" t="str">
            <v>Rating</v>
          </cell>
          <cell r="E178" t="str">
            <v>Q134KUV_264</v>
          </cell>
          <cell r="F178" t="str">
            <v>NONE</v>
          </cell>
          <cell r="G178">
            <v>26.4</v>
          </cell>
          <cell r="H178" t="str">
            <v xml:space="preserve">      Unterhaltungselektronik</v>
          </cell>
          <cell r="I178" t="str">
            <v>SELF</v>
          </cell>
          <cell r="J178" t="str">
            <v>SELF</v>
          </cell>
          <cell r="K178" t="str">
            <v>OV</v>
          </cell>
          <cell r="L178" t="str">
            <v>NE</v>
          </cell>
          <cell r="M178">
            <v>5</v>
          </cell>
          <cell r="O178" t="str">
            <v>26,4</v>
          </cell>
          <cell r="P178" t="str">
            <v>Unterhaltungselektronik</v>
          </cell>
          <cell r="Q178">
            <v>46.128929999999997</v>
          </cell>
          <cell r="R178">
            <v>38.128929999999997</v>
          </cell>
          <cell r="S178">
            <v>36.431899999999999</v>
          </cell>
          <cell r="T178">
            <v>28.431899999999999</v>
          </cell>
          <cell r="U178">
            <v>28.352979999999999</v>
          </cell>
          <cell r="V178">
            <v>36.352980000000002</v>
          </cell>
          <cell r="W178">
            <v>43.023429999999998</v>
          </cell>
          <cell r="X178">
            <v>45.772599999999997</v>
          </cell>
          <cell r="Y178">
            <v>44.468089999999997</v>
          </cell>
          <cell r="Z178">
            <v>44.175550000000001</v>
          </cell>
          <cell r="AA178">
            <v>50.175550000000001</v>
          </cell>
          <cell r="AB178">
            <v>56.175550000000001</v>
          </cell>
          <cell r="AC178">
            <v>55.465249999999997</v>
          </cell>
          <cell r="AD178">
            <v>-0.71030000000000371</v>
          </cell>
        </row>
        <row r="179">
          <cell r="A179" t="str">
            <v>DataSpec</v>
          </cell>
          <cell r="B179" t="str">
            <v>Data</v>
          </cell>
          <cell r="C179" t="str">
            <v>Rating</v>
          </cell>
          <cell r="D179" t="str">
            <v>Rating</v>
          </cell>
          <cell r="E179" t="str">
            <v>Q134KUV_265</v>
          </cell>
          <cell r="F179" t="str">
            <v>NONE</v>
          </cell>
          <cell r="G179">
            <v>26.5</v>
          </cell>
          <cell r="H179" t="str">
            <v xml:space="preserve">      Messinstrumente; Uhren</v>
          </cell>
          <cell r="I179" t="str">
            <v>SELF</v>
          </cell>
          <cell r="J179" t="str">
            <v>SELF</v>
          </cell>
          <cell r="K179" t="str">
            <v>OV</v>
          </cell>
          <cell r="L179" t="str">
            <v>NE</v>
          </cell>
          <cell r="M179">
            <v>5</v>
          </cell>
          <cell r="O179" t="str">
            <v>26,5</v>
          </cell>
          <cell r="P179" t="str">
            <v>Messinstrumente; Uhren</v>
          </cell>
          <cell r="Q179">
            <v>34.583680000000001</v>
          </cell>
          <cell r="R179">
            <v>26.583680000000001</v>
          </cell>
          <cell r="S179">
            <v>27.274920000000002</v>
          </cell>
          <cell r="T179">
            <v>25.006820000000001</v>
          </cell>
          <cell r="U179">
            <v>23.637779999999999</v>
          </cell>
          <cell r="V179">
            <v>25.02187</v>
          </cell>
          <cell r="W179">
            <v>31.942699999999999</v>
          </cell>
          <cell r="X179">
            <v>24.540949999999999</v>
          </cell>
          <cell r="Y179">
            <v>24.44969</v>
          </cell>
          <cell r="Z179">
            <v>26.727360000000001</v>
          </cell>
          <cell r="AA179">
            <v>28.03416</v>
          </cell>
          <cell r="AB179">
            <v>28.72156</v>
          </cell>
          <cell r="AC179">
            <v>34.249090000000002</v>
          </cell>
          <cell r="AD179">
            <v>5.5275300000000023</v>
          </cell>
        </row>
        <row r="180">
          <cell r="A180" t="str">
            <v>DataSpec</v>
          </cell>
          <cell r="B180" t="str">
            <v>Data</v>
          </cell>
          <cell r="C180" t="str">
            <v>Rating</v>
          </cell>
          <cell r="D180" t="str">
            <v>Rating</v>
          </cell>
          <cell r="E180" t="str">
            <v>Q134KUV_2651</v>
          </cell>
          <cell r="F180" t="str">
            <v>NONE</v>
          </cell>
          <cell r="G180">
            <v>26.51</v>
          </cell>
          <cell r="H180" t="str">
            <v xml:space="preserve">        Messinstrumente, Vorrichtungen</v>
          </cell>
          <cell r="I180" t="str">
            <v>SELF</v>
          </cell>
          <cell r="J180" t="str">
            <v>SELF</v>
          </cell>
          <cell r="K180" t="str">
            <v>OV</v>
          </cell>
          <cell r="L180" t="str">
            <v>NE</v>
          </cell>
          <cell r="M180">
            <v>5</v>
          </cell>
          <cell r="O180" t="str">
            <v>26,51</v>
          </cell>
          <cell r="P180" t="str">
            <v>Messinstrumente, Vorrichtungen</v>
          </cell>
          <cell r="Q180">
            <v>34.191719999999997</v>
          </cell>
          <cell r="R180">
            <v>26.19172</v>
          </cell>
          <cell r="S180">
            <v>27.352709999999998</v>
          </cell>
          <cell r="T180">
            <v>25.39019</v>
          </cell>
          <cell r="U180">
            <v>23.932950000000002</v>
          </cell>
          <cell r="V180">
            <v>25.515409999999999</v>
          </cell>
          <cell r="W180">
            <v>32.701709999999999</v>
          </cell>
          <cell r="X180">
            <v>25.123439999999999</v>
          </cell>
          <cell r="Y180">
            <v>25.048570000000002</v>
          </cell>
          <cell r="Z180">
            <v>27.170349999999999</v>
          </cell>
          <cell r="AA180">
            <v>28.337039999999998</v>
          </cell>
          <cell r="AB180">
            <v>28.760670000000001</v>
          </cell>
          <cell r="AC180">
            <v>34.528269999999999</v>
          </cell>
          <cell r="AD180">
            <v>5.7675999999999981</v>
          </cell>
        </row>
        <row r="181">
          <cell r="A181" t="str">
            <v>DataSpec</v>
          </cell>
          <cell r="B181" t="str">
            <v>Data</v>
          </cell>
          <cell r="C181" t="str">
            <v>Rating</v>
          </cell>
          <cell r="D181" t="str">
            <v>Rating</v>
          </cell>
          <cell r="E181" t="str">
            <v>Q134KUV_2652</v>
          </cell>
          <cell r="F181" t="str">
            <v>NONE</v>
          </cell>
          <cell r="G181">
            <v>26.52</v>
          </cell>
          <cell r="H181" t="str">
            <v xml:space="preserve">        Uhren</v>
          </cell>
          <cell r="I181" t="str">
            <v>SELF</v>
          </cell>
          <cell r="J181" t="str">
            <v>SELF</v>
          </cell>
          <cell r="K181" t="str">
            <v>OV</v>
          </cell>
          <cell r="L181" t="str">
            <v>NE</v>
          </cell>
          <cell r="M181">
            <v>5</v>
          </cell>
          <cell r="O181" t="str">
            <v>26,52</v>
          </cell>
          <cell r="P181" t="str">
            <v>Uhren</v>
          </cell>
          <cell r="Q181">
            <v>41.814190000000004</v>
          </cell>
          <cell r="R181">
            <v>33.814190000000004</v>
          </cell>
          <cell r="S181">
            <v>25.81419</v>
          </cell>
          <cell r="T181">
            <v>17.81419</v>
          </cell>
          <cell r="U181">
            <v>17.83914</v>
          </cell>
          <cell r="V181">
            <v>15.32602</v>
          </cell>
          <cell r="W181">
            <v>17.031749999999999</v>
          </cell>
          <cell r="X181">
            <v>13.09773</v>
          </cell>
          <cell r="Y181">
            <v>12.68102</v>
          </cell>
          <cell r="Z181">
            <v>18.02214</v>
          </cell>
          <cell r="AA181">
            <v>21.932759999999998</v>
          </cell>
          <cell r="AB181">
            <v>27.932759999999998</v>
          </cell>
          <cell r="AC181">
            <v>28.753450000000001</v>
          </cell>
          <cell r="AD181">
            <v>0.82069000000000258</v>
          </cell>
        </row>
        <row r="182">
          <cell r="A182" t="str">
            <v>DataSpec</v>
          </cell>
          <cell r="B182" t="str">
            <v>Data</v>
          </cell>
          <cell r="C182" t="str">
            <v>Rating</v>
          </cell>
          <cell r="D182" t="str">
            <v>Rating</v>
          </cell>
          <cell r="E182" t="str">
            <v>Q134KUV_266</v>
          </cell>
          <cell r="F182" t="str">
            <v>NONE</v>
          </cell>
          <cell r="G182">
            <v>26.6</v>
          </cell>
          <cell r="H182" t="str">
            <v xml:space="preserve">      Bestrahlungsgeräte; Elektromedizin</v>
          </cell>
          <cell r="I182" t="str">
            <v>SELF</v>
          </cell>
          <cell r="J182" t="str">
            <v>SELF</v>
          </cell>
          <cell r="K182" t="str">
            <v>OV</v>
          </cell>
          <cell r="L182" t="str">
            <v>NE</v>
          </cell>
          <cell r="M182">
            <v>5</v>
          </cell>
          <cell r="O182" t="str">
            <v>26,6</v>
          </cell>
          <cell r="P182" t="str">
            <v>Bestrahlungsgeräte; Elektromedizin</v>
          </cell>
          <cell r="Q182">
            <v>32.055010000000003</v>
          </cell>
          <cell r="R182">
            <v>33.497750000000003</v>
          </cell>
          <cell r="S182">
            <v>36.422269999999997</v>
          </cell>
          <cell r="T182">
            <v>44.422269999999997</v>
          </cell>
          <cell r="U182">
            <v>52.422269999999997</v>
          </cell>
          <cell r="V182">
            <v>44.422269999999997</v>
          </cell>
          <cell r="W182">
            <v>45.116799999999998</v>
          </cell>
          <cell r="X182">
            <v>37.116799999999998</v>
          </cell>
          <cell r="Y182">
            <v>29.116800000000001</v>
          </cell>
          <cell r="Z182">
            <v>29.675840000000001</v>
          </cell>
          <cell r="AA182">
            <v>35.675840000000001</v>
          </cell>
          <cell r="AB182">
            <v>37.091450000000002</v>
          </cell>
          <cell r="AC182">
            <v>43.091450000000002</v>
          </cell>
          <cell r="AD182">
            <v>6</v>
          </cell>
        </row>
        <row r="183">
          <cell r="A183" t="str">
            <v>DataSpec</v>
          </cell>
          <cell r="B183" t="str">
            <v>Data</v>
          </cell>
          <cell r="C183" t="str">
            <v>Rating</v>
          </cell>
          <cell r="D183" t="str">
            <v>Rating</v>
          </cell>
          <cell r="E183" t="str">
            <v>Q134KUV_267</v>
          </cell>
          <cell r="F183" t="str">
            <v>NONE</v>
          </cell>
          <cell r="G183">
            <v>26.7</v>
          </cell>
          <cell r="H183" t="str">
            <v xml:space="preserve">      Optik</v>
          </cell>
          <cell r="I183" t="str">
            <v>SELF</v>
          </cell>
          <cell r="J183" t="str">
            <v>SELF</v>
          </cell>
          <cell r="K183" t="str">
            <v>OV</v>
          </cell>
          <cell r="L183" t="str">
            <v>NE</v>
          </cell>
          <cell r="M183">
            <v>5</v>
          </cell>
          <cell r="O183" t="str">
            <v>26,7</v>
          </cell>
          <cell r="P183" t="str">
            <v>Optik</v>
          </cell>
          <cell r="Q183">
            <v>35.234180000000002</v>
          </cell>
          <cell r="R183">
            <v>27.234179999999999</v>
          </cell>
          <cell r="S183">
            <v>24.70899</v>
          </cell>
          <cell r="T183">
            <v>25.620760000000001</v>
          </cell>
          <cell r="U183">
            <v>23.487169999999999</v>
          </cell>
          <cell r="V183">
            <v>26.64922</v>
          </cell>
          <cell r="W183">
            <v>27.227170000000001</v>
          </cell>
          <cell r="X183">
            <v>26.37491</v>
          </cell>
          <cell r="Y183">
            <v>24.944140000000001</v>
          </cell>
          <cell r="Z183">
            <v>28.421769999999999</v>
          </cell>
          <cell r="AA183">
            <v>26.124669999999998</v>
          </cell>
          <cell r="AB183">
            <v>32.124670000000002</v>
          </cell>
          <cell r="AC183">
            <v>38.124670000000002</v>
          </cell>
          <cell r="AD183">
            <v>6</v>
          </cell>
        </row>
        <row r="184">
          <cell r="A184" t="str">
            <v>DataSpec</v>
          </cell>
          <cell r="B184" t="str">
            <v>Data</v>
          </cell>
          <cell r="C184" t="str">
            <v>Rating</v>
          </cell>
          <cell r="D184" t="str">
            <v>Rating</v>
          </cell>
          <cell r="E184" t="str">
            <v>Q134KUV_268</v>
          </cell>
          <cell r="F184" t="str">
            <v>NONE</v>
          </cell>
          <cell r="G184">
            <v>26.8</v>
          </cell>
          <cell r="H184" t="str">
            <v xml:space="preserve">      Magnetische und optische Datenträger</v>
          </cell>
          <cell r="I184" t="str">
            <v>SELF</v>
          </cell>
          <cell r="J184" t="str">
            <v>SELF</v>
          </cell>
          <cell r="K184" t="str">
            <v>OV</v>
          </cell>
          <cell r="L184" t="str">
            <v>NE</v>
          </cell>
          <cell r="M184">
            <v>5</v>
          </cell>
          <cell r="O184" t="str">
            <v>26,8</v>
          </cell>
          <cell r="P184" t="str">
            <v>Magnetische und optische Datenträger</v>
          </cell>
          <cell r="Q184">
            <v>45.512090000000001</v>
          </cell>
          <cell r="R184">
            <v>45.34789</v>
          </cell>
          <cell r="S184">
            <v>45.682009999999998</v>
          </cell>
          <cell r="T184">
            <v>37.682009999999998</v>
          </cell>
          <cell r="U184">
            <v>45.682009999999998</v>
          </cell>
          <cell r="V184">
            <v>42.419559999999997</v>
          </cell>
          <cell r="W184">
            <v>40.331870000000002</v>
          </cell>
          <cell r="X184">
            <v>44.621459999999999</v>
          </cell>
          <cell r="Y184">
            <v>52.621459999999999</v>
          </cell>
          <cell r="Z184">
            <v>44.621459999999999</v>
          </cell>
          <cell r="AA184">
            <v>38.621459999999999</v>
          </cell>
          <cell r="AB184">
            <v>32.621459999999999</v>
          </cell>
          <cell r="AC184">
            <v>38.621459999999999</v>
          </cell>
          <cell r="AD184">
            <v>6</v>
          </cell>
        </row>
        <row r="185">
          <cell r="A185" t="str">
            <v>DataSpec</v>
          </cell>
          <cell r="B185" t="str">
            <v>Data</v>
          </cell>
          <cell r="C185" t="str">
            <v>Rating</v>
          </cell>
          <cell r="D185" t="str">
            <v>Rating</v>
          </cell>
          <cell r="E185" t="str">
            <v>Q134KUV_27</v>
          </cell>
          <cell r="F185" t="str">
            <v>NONE</v>
          </cell>
          <cell r="G185">
            <v>27</v>
          </cell>
          <cell r="H185" t="str">
            <v xml:space="preserve">     Elektrische Ausrüstungen</v>
          </cell>
          <cell r="I185" t="str">
            <v>SELF</v>
          </cell>
          <cell r="J185" t="str">
            <v>SELF</v>
          </cell>
          <cell r="K185" t="str">
            <v>OV</v>
          </cell>
          <cell r="L185" t="str">
            <v>NE</v>
          </cell>
          <cell r="M185">
            <v>5</v>
          </cell>
          <cell r="O185">
            <v>27</v>
          </cell>
          <cell r="P185" t="str">
            <v>Elektrische Ausrüstungen</v>
          </cell>
          <cell r="Q185">
            <v>37.865690000000001</v>
          </cell>
          <cell r="R185">
            <v>36.319690000000001</v>
          </cell>
          <cell r="S185">
            <v>43.771970000000003</v>
          </cell>
          <cell r="T185">
            <v>40.09449</v>
          </cell>
          <cell r="U185">
            <v>44.740789999999997</v>
          </cell>
          <cell r="V185">
            <v>50.821210000000001</v>
          </cell>
          <cell r="W185">
            <v>53.686300000000003</v>
          </cell>
          <cell r="X185">
            <v>51.561100000000003</v>
          </cell>
          <cell r="Y185">
            <v>50.779640000000001</v>
          </cell>
          <cell r="Z185">
            <v>51.583260000000003</v>
          </cell>
          <cell r="AA185">
            <v>50.955869999999997</v>
          </cell>
          <cell r="AB185">
            <v>54.239339999999999</v>
          </cell>
          <cell r="AC185">
            <v>51.84807</v>
          </cell>
          <cell r="AD185">
            <v>-2.3912699999999987</v>
          </cell>
        </row>
        <row r="186">
          <cell r="A186" t="str">
            <v>DataSpec</v>
          </cell>
          <cell r="B186" t="str">
            <v>Data</v>
          </cell>
          <cell r="C186" t="str">
            <v>Rating</v>
          </cell>
          <cell r="D186" t="str">
            <v>Rating</v>
          </cell>
          <cell r="E186" t="str">
            <v>Q134KUV_271</v>
          </cell>
          <cell r="F186" t="str">
            <v>NONE</v>
          </cell>
          <cell r="G186">
            <v>27.1</v>
          </cell>
          <cell r="H186" t="str">
            <v xml:space="preserve">      Elektromotoren,  Elekt'verteil'einrichtungen</v>
          </cell>
          <cell r="I186" t="str">
            <v>SELF</v>
          </cell>
          <cell r="J186" t="str">
            <v>SELF</v>
          </cell>
          <cell r="K186" t="str">
            <v>OV</v>
          </cell>
          <cell r="L186" t="str">
            <v>NE</v>
          </cell>
          <cell r="M186">
            <v>5</v>
          </cell>
          <cell r="O186" t="str">
            <v>27,1</v>
          </cell>
          <cell r="P186" t="str">
            <v>Elektromotoren,  Elekt'verteil'einrichtungen</v>
          </cell>
          <cell r="Q186">
            <v>29.76689</v>
          </cell>
          <cell r="R186">
            <v>26.332170000000001</v>
          </cell>
          <cell r="S186">
            <v>34.332169999999998</v>
          </cell>
          <cell r="T186">
            <v>36.632959999999997</v>
          </cell>
          <cell r="U186">
            <v>45.031959999999998</v>
          </cell>
          <cell r="V186">
            <v>49.447510000000001</v>
          </cell>
          <cell r="W186">
            <v>53.913879999999999</v>
          </cell>
          <cell r="X186">
            <v>49.542749999999998</v>
          </cell>
          <cell r="Y186">
            <v>47.240340000000003</v>
          </cell>
          <cell r="Z186">
            <v>49.210709999999999</v>
          </cell>
          <cell r="AA186">
            <v>53.641779999999997</v>
          </cell>
          <cell r="AB186">
            <v>57.665410000000001</v>
          </cell>
          <cell r="AC186">
            <v>55.918610000000001</v>
          </cell>
          <cell r="AD186">
            <v>-1.7468000000000004</v>
          </cell>
        </row>
        <row r="187">
          <cell r="A187" t="str">
            <v>DataSpec</v>
          </cell>
          <cell r="B187" t="str">
            <v>Data</v>
          </cell>
          <cell r="C187" t="str">
            <v>Rating</v>
          </cell>
          <cell r="D187" t="str">
            <v>Rating</v>
          </cell>
          <cell r="E187" t="str">
            <v>Q134KUV_2711</v>
          </cell>
          <cell r="F187" t="str">
            <v>NONE</v>
          </cell>
          <cell r="G187">
            <v>27.11</v>
          </cell>
          <cell r="H187" t="str">
            <v xml:space="preserve">        Elektromotoren/Generatoren/Transformatoren</v>
          </cell>
          <cell r="I187" t="str">
            <v>SELF</v>
          </cell>
          <cell r="J187" t="str">
            <v>SELF</v>
          </cell>
          <cell r="K187" t="str">
            <v>OV</v>
          </cell>
          <cell r="L187" t="str">
            <v>NE</v>
          </cell>
          <cell r="M187">
            <v>5</v>
          </cell>
          <cell r="O187" t="str">
            <v>27,11</v>
          </cell>
          <cell r="P187" t="str">
            <v>Elektromotoren/Generatoren/Transformatoren</v>
          </cell>
          <cell r="Q187">
            <v>37.211970000000001</v>
          </cell>
          <cell r="R187">
            <v>40.55538</v>
          </cell>
          <cell r="S187">
            <v>48.55538</v>
          </cell>
          <cell r="T187">
            <v>46.184739999999998</v>
          </cell>
          <cell r="U187">
            <v>51.449820000000003</v>
          </cell>
          <cell r="V187">
            <v>59.449820000000003</v>
          </cell>
          <cell r="W187">
            <v>65.339370000000002</v>
          </cell>
          <cell r="X187">
            <v>61.686219999999999</v>
          </cell>
          <cell r="Y187">
            <v>59.224850000000004</v>
          </cell>
          <cell r="Z187">
            <v>60.808839999999996</v>
          </cell>
          <cell r="AA187">
            <v>65.160979999999995</v>
          </cell>
          <cell r="AB187">
            <v>69.699700000000007</v>
          </cell>
          <cell r="AC187">
            <v>63.6997</v>
          </cell>
          <cell r="AD187">
            <v>-6.0000000000000071</v>
          </cell>
        </row>
        <row r="188">
          <cell r="A188" t="str">
            <v>DataSpec</v>
          </cell>
          <cell r="B188" t="str">
            <v>Data</v>
          </cell>
          <cell r="C188" t="str">
            <v>Rating</v>
          </cell>
          <cell r="D188" t="str">
            <v>Rating</v>
          </cell>
          <cell r="E188" t="str">
            <v>Q134KUV_2712</v>
          </cell>
          <cell r="F188" t="str">
            <v>NONE</v>
          </cell>
          <cell r="G188">
            <v>27.12</v>
          </cell>
          <cell r="H188" t="str">
            <v xml:space="preserve">        Elektrizitätsverteilungs-, -schalteinrichtungen</v>
          </cell>
          <cell r="I188" t="str">
            <v>SELF</v>
          </cell>
          <cell r="J188" t="str">
            <v>SELF</v>
          </cell>
          <cell r="K188" t="str">
            <v>OV</v>
          </cell>
          <cell r="L188" t="str">
            <v>NE</v>
          </cell>
          <cell r="M188">
            <v>5</v>
          </cell>
          <cell r="O188" t="str">
            <v>27,12</v>
          </cell>
          <cell r="P188" t="str">
            <v>Elektrizitätsverteilungs-, -schalteinrichtungen</v>
          </cell>
          <cell r="Q188">
            <v>27.676359999999999</v>
          </cell>
          <cell r="R188">
            <v>21.05424</v>
          </cell>
          <cell r="S188">
            <v>29.05424</v>
          </cell>
          <cell r="T188">
            <v>32.228569999999998</v>
          </cell>
          <cell r="U188">
            <v>32.976329999999997</v>
          </cell>
          <cell r="V188">
            <v>30.658650000000002</v>
          </cell>
          <cell r="W188">
            <v>32.451619999999998</v>
          </cell>
          <cell r="X188">
            <v>26.70026</v>
          </cell>
          <cell r="Y188">
            <v>24.69688</v>
          </cell>
          <cell r="Z188">
            <v>27.394030000000001</v>
          </cell>
          <cell r="AA188">
            <v>33.394030000000001</v>
          </cell>
          <cell r="AB188">
            <v>36.528880000000001</v>
          </cell>
          <cell r="AC188">
            <v>42.528880000000001</v>
          </cell>
          <cell r="AD188">
            <v>6</v>
          </cell>
        </row>
        <row r="189">
          <cell r="A189" t="str">
            <v>DataSpec</v>
          </cell>
          <cell r="B189" t="str">
            <v>Data</v>
          </cell>
          <cell r="C189" t="str">
            <v>Rating</v>
          </cell>
          <cell r="D189" t="str">
            <v>Rating</v>
          </cell>
          <cell r="E189" t="str">
            <v>Q134KUV_272</v>
          </cell>
          <cell r="F189" t="str">
            <v>NONE</v>
          </cell>
          <cell r="G189">
            <v>27.2</v>
          </cell>
          <cell r="H189" t="str">
            <v xml:space="preserve">      Batterien, Akkumulatoren</v>
          </cell>
          <cell r="I189" t="str">
            <v>SELF</v>
          </cell>
          <cell r="J189" t="str">
            <v>SELF</v>
          </cell>
          <cell r="K189" t="str">
            <v>OV</v>
          </cell>
          <cell r="L189" t="str">
            <v>NE</v>
          </cell>
          <cell r="M189">
            <v>5</v>
          </cell>
          <cell r="O189" t="str">
            <v>27,2</v>
          </cell>
          <cell r="P189" t="str">
            <v>Batterien, Akkumulatoren</v>
          </cell>
          <cell r="Q189">
            <v>51.15099</v>
          </cell>
          <cell r="R189">
            <v>57.897480000000002</v>
          </cell>
          <cell r="S189">
            <v>65.897480000000002</v>
          </cell>
          <cell r="T189">
            <v>64.599969999999999</v>
          </cell>
          <cell r="U189">
            <v>68.409760000000006</v>
          </cell>
          <cell r="V189">
            <v>76.409760000000006</v>
          </cell>
          <cell r="W189">
            <v>80.088570000000004</v>
          </cell>
          <cell r="X189">
            <v>77.810929999999999</v>
          </cell>
          <cell r="Y189">
            <v>74.688680000000005</v>
          </cell>
          <cell r="Z189">
            <v>75.013450000000006</v>
          </cell>
          <cell r="AA189">
            <v>69.835059999999999</v>
          </cell>
          <cell r="AB189">
            <v>75.835059999999999</v>
          </cell>
          <cell r="AC189">
            <v>69.835059999999999</v>
          </cell>
          <cell r="AD189">
            <v>-6</v>
          </cell>
        </row>
        <row r="190">
          <cell r="A190" t="str">
            <v>DataSpec</v>
          </cell>
          <cell r="B190" t="str">
            <v>Data</v>
          </cell>
          <cell r="C190" t="str">
            <v>Rating</v>
          </cell>
          <cell r="D190" t="str">
            <v>Rating</v>
          </cell>
          <cell r="E190" t="str">
            <v>Q134KUV_273</v>
          </cell>
          <cell r="F190" t="str">
            <v>NONE</v>
          </cell>
          <cell r="G190">
            <v>27.3</v>
          </cell>
          <cell r="H190" t="str">
            <v xml:space="preserve">      Kabel, elektrisches Installationsmaterial</v>
          </cell>
          <cell r="I190" t="str">
            <v>SELF</v>
          </cell>
          <cell r="J190" t="str">
            <v>SELF</v>
          </cell>
          <cell r="K190" t="str">
            <v>OV</v>
          </cell>
          <cell r="L190" t="str">
            <v>NE</v>
          </cell>
          <cell r="M190">
            <v>5</v>
          </cell>
          <cell r="O190" t="str">
            <v>27,3</v>
          </cell>
          <cell r="P190" t="str">
            <v>Kabel, elektrisches Installationsmaterial</v>
          </cell>
          <cell r="Q190">
            <v>39.95675</v>
          </cell>
          <cell r="R190">
            <v>32.940240000000003</v>
          </cell>
          <cell r="S190">
            <v>40.940240000000003</v>
          </cell>
          <cell r="T190">
            <v>32.940240000000003</v>
          </cell>
          <cell r="U190">
            <v>38.182119999999998</v>
          </cell>
          <cell r="V190">
            <v>40.50226</v>
          </cell>
          <cell r="W190">
            <v>37.602119999999999</v>
          </cell>
          <cell r="X190">
            <v>38.838769999999997</v>
          </cell>
          <cell r="Y190">
            <v>43.398009999999999</v>
          </cell>
          <cell r="Z190">
            <v>40.19923</v>
          </cell>
          <cell r="AA190">
            <v>39.722949999999997</v>
          </cell>
          <cell r="AB190">
            <v>39.477890000000002</v>
          </cell>
          <cell r="AC190">
            <v>38.42801</v>
          </cell>
          <cell r="AD190">
            <v>-1.0498800000000017</v>
          </cell>
        </row>
        <row r="191">
          <cell r="A191" t="str">
            <v>DataSpec</v>
          </cell>
          <cell r="B191" t="str">
            <v>Data</v>
          </cell>
          <cell r="C191" t="str">
            <v>Rating</v>
          </cell>
          <cell r="D191" t="str">
            <v>Rating</v>
          </cell>
          <cell r="E191" t="str">
            <v>Q134KUV_274</v>
          </cell>
          <cell r="F191" t="str">
            <v>NONE</v>
          </cell>
          <cell r="G191">
            <v>27.4</v>
          </cell>
          <cell r="H191" t="str">
            <v xml:space="preserve">      Lampen und Leuchten</v>
          </cell>
          <cell r="I191" t="str">
            <v>SELF</v>
          </cell>
          <cell r="J191" t="str">
            <v>SELF</v>
          </cell>
          <cell r="K191" t="str">
            <v>OV</v>
          </cell>
          <cell r="L191" t="str">
            <v>NE</v>
          </cell>
          <cell r="M191">
            <v>5</v>
          </cell>
          <cell r="O191" t="str">
            <v>27,4</v>
          </cell>
          <cell r="P191" t="str">
            <v>Lampen und Leuchten</v>
          </cell>
          <cell r="Q191">
            <v>50.955750000000002</v>
          </cell>
          <cell r="R191">
            <v>43.967350000000003</v>
          </cell>
          <cell r="S191">
            <v>49.476179999999999</v>
          </cell>
          <cell r="T191">
            <v>41.476179999999999</v>
          </cell>
          <cell r="U191">
            <v>43.192929999999997</v>
          </cell>
          <cell r="V191">
            <v>50.758850000000002</v>
          </cell>
          <cell r="W191">
            <v>51.742739999999998</v>
          </cell>
          <cell r="X191">
            <v>55.862099999999998</v>
          </cell>
          <cell r="Y191">
            <v>52.440600000000003</v>
          </cell>
          <cell r="Z191">
            <v>54.55735</v>
          </cell>
          <cell r="AA191">
            <v>55.022880000000001</v>
          </cell>
          <cell r="AB191">
            <v>52.380569999999999</v>
          </cell>
          <cell r="AC191">
            <v>50.413179999999997</v>
          </cell>
          <cell r="AD191">
            <v>-1.9673900000000017</v>
          </cell>
        </row>
        <row r="192">
          <cell r="A192" t="str">
            <v>DataSpec</v>
          </cell>
          <cell r="B192" t="str">
            <v>Data</v>
          </cell>
          <cell r="C192" t="str">
            <v>Rating</v>
          </cell>
          <cell r="D192" t="str">
            <v>Rating</v>
          </cell>
          <cell r="E192" t="str">
            <v>Q134KUV_275</v>
          </cell>
          <cell r="F192" t="str">
            <v>NONE</v>
          </cell>
          <cell r="G192">
            <v>27.5</v>
          </cell>
          <cell r="H192" t="str">
            <v xml:space="preserve">      Haushaltsgeräte</v>
          </cell>
          <cell r="I192" t="str">
            <v>SELF</v>
          </cell>
          <cell r="J192" t="str">
            <v>SELF</v>
          </cell>
          <cell r="K192" t="str">
            <v>OV</v>
          </cell>
          <cell r="L192" t="str">
            <v>NE</v>
          </cell>
          <cell r="M192">
            <v>5</v>
          </cell>
          <cell r="O192" t="str">
            <v>27,5</v>
          </cell>
          <cell r="P192" t="str">
            <v>Haushaltsgeräte</v>
          </cell>
          <cell r="Q192">
            <v>39.845750000000002</v>
          </cell>
          <cell r="R192">
            <v>41.717010000000002</v>
          </cell>
          <cell r="S192">
            <v>45.477080000000001</v>
          </cell>
          <cell r="T192">
            <v>43.210160000000002</v>
          </cell>
          <cell r="U192">
            <v>43.446460000000002</v>
          </cell>
          <cell r="V192">
            <v>51.446460000000002</v>
          </cell>
          <cell r="W192">
            <v>55.249220000000001</v>
          </cell>
          <cell r="X192">
            <v>54.940170000000002</v>
          </cell>
          <cell r="Y192">
            <v>53.857100000000003</v>
          </cell>
          <cell r="Z192">
            <v>57.500439999999998</v>
          </cell>
          <cell r="AA192">
            <v>63.500439999999998</v>
          </cell>
          <cell r="AB192">
            <v>69.052729999999997</v>
          </cell>
          <cell r="AC192">
            <v>68.021410000000003</v>
          </cell>
          <cell r="AD192">
            <v>-1.0313199999999938</v>
          </cell>
        </row>
        <row r="193">
          <cell r="A193" t="str">
            <v>DataSpec</v>
          </cell>
          <cell r="B193" t="str">
            <v>Data</v>
          </cell>
          <cell r="C193" t="str">
            <v>Rating</v>
          </cell>
          <cell r="D193" t="str">
            <v>Rating</v>
          </cell>
          <cell r="E193" t="str">
            <v>Q134KUV_279</v>
          </cell>
          <cell r="F193" t="str">
            <v>NONE</v>
          </cell>
          <cell r="G193">
            <v>27.9</v>
          </cell>
          <cell r="H193" t="str">
            <v xml:space="preserve">      Sonstige elektrische Ausrüstungen</v>
          </cell>
          <cell r="I193" t="str">
            <v>SELF</v>
          </cell>
          <cell r="J193" t="str">
            <v>SELF</v>
          </cell>
          <cell r="K193" t="str">
            <v>OV</v>
          </cell>
          <cell r="L193" t="str">
            <v>NE</v>
          </cell>
          <cell r="M193">
            <v>5</v>
          </cell>
          <cell r="O193" t="str">
            <v>27,9</v>
          </cell>
          <cell r="P193" t="str">
            <v>Sonstige elektrische Ausrüstungen</v>
          </cell>
          <cell r="Q193">
            <v>37.136279999999999</v>
          </cell>
          <cell r="R193">
            <v>40.434649999999998</v>
          </cell>
          <cell r="S193">
            <v>48.434649999999998</v>
          </cell>
          <cell r="T193">
            <v>43.551940000000002</v>
          </cell>
          <cell r="U193">
            <v>46.847520000000003</v>
          </cell>
          <cell r="V193">
            <v>54.847520000000003</v>
          </cell>
          <cell r="W193">
            <v>59.508659999999999</v>
          </cell>
          <cell r="X193">
            <v>55.108130000000003</v>
          </cell>
          <cell r="Y193">
            <v>54.316220000000001</v>
          </cell>
          <cell r="Z193">
            <v>55.168080000000003</v>
          </cell>
          <cell r="AA193">
            <v>49.566220000000001</v>
          </cell>
          <cell r="AB193">
            <v>55.566220000000001</v>
          </cell>
          <cell r="AC193">
            <v>52.242980000000003</v>
          </cell>
          <cell r="AD193">
            <v>-3.3232399999999984</v>
          </cell>
        </row>
        <row r="194">
          <cell r="A194" t="str">
            <v>DataSpec</v>
          </cell>
          <cell r="B194" t="str">
            <v>Data</v>
          </cell>
          <cell r="C194" t="str">
            <v>Rating</v>
          </cell>
          <cell r="D194" t="str">
            <v>Rating</v>
          </cell>
          <cell r="E194" t="str">
            <v>Q134KUV_28</v>
          </cell>
          <cell r="F194" t="str">
            <v>NONE</v>
          </cell>
          <cell r="G194">
            <v>28</v>
          </cell>
          <cell r="H194" t="str">
            <v xml:space="preserve">    Maschinenbau</v>
          </cell>
          <cell r="I194" t="str">
            <v>SELF</v>
          </cell>
          <cell r="J194" t="str">
            <v>SELF</v>
          </cell>
          <cell r="K194" t="str">
            <v>OV</v>
          </cell>
          <cell r="L194" t="str">
            <v>NE</v>
          </cell>
          <cell r="M194">
            <v>5</v>
          </cell>
          <cell r="O194">
            <v>28</v>
          </cell>
          <cell r="P194" t="str">
            <v>Maschinenbau</v>
          </cell>
          <cell r="Q194">
            <v>39.927489999999999</v>
          </cell>
          <cell r="R194">
            <v>37.077719999999999</v>
          </cell>
          <cell r="S194">
            <v>44.026820000000001</v>
          </cell>
          <cell r="T194">
            <v>40.914400000000001</v>
          </cell>
          <cell r="U194">
            <v>41.877740000000003</v>
          </cell>
          <cell r="V194">
            <v>44.799689999999998</v>
          </cell>
          <cell r="W194">
            <v>46.42624</v>
          </cell>
          <cell r="X194">
            <v>42.0169</v>
          </cell>
          <cell r="Y194">
            <v>37.684939999999997</v>
          </cell>
          <cell r="Z194">
            <v>39.112609999999997</v>
          </cell>
          <cell r="AA194">
            <v>40.368270000000003</v>
          </cell>
          <cell r="AB194">
            <v>42.478090000000002</v>
          </cell>
          <cell r="AC194">
            <v>43.295909999999999</v>
          </cell>
          <cell r="AD194">
            <v>0.81781999999999755</v>
          </cell>
        </row>
        <row r="195">
          <cell r="A195" t="str">
            <v>DataSpec</v>
          </cell>
          <cell r="B195" t="str">
            <v>Data</v>
          </cell>
          <cell r="C195" t="str">
            <v>Rating</v>
          </cell>
          <cell r="D195" t="str">
            <v>Rating</v>
          </cell>
          <cell r="E195" t="str">
            <v>Q134KUV_281</v>
          </cell>
          <cell r="F195" t="str">
            <v>NONE</v>
          </cell>
          <cell r="G195">
            <v>28.1</v>
          </cell>
          <cell r="H195" t="str">
            <v xml:space="preserve">      Antriebstechnik u.a.</v>
          </cell>
          <cell r="I195" t="str">
            <v>SELF</v>
          </cell>
          <cell r="J195" t="str">
            <v>SELF</v>
          </cell>
          <cell r="K195" t="str">
            <v>OV</v>
          </cell>
          <cell r="L195" t="str">
            <v>NE</v>
          </cell>
          <cell r="M195">
            <v>5</v>
          </cell>
          <cell r="O195" t="str">
            <v>28,1</v>
          </cell>
          <cell r="P195" t="str">
            <v>Antriebstechnik u.a.</v>
          </cell>
          <cell r="Q195">
            <v>44.265650000000001</v>
          </cell>
          <cell r="R195">
            <v>44.950780000000002</v>
          </cell>
          <cell r="S195">
            <v>52.182310000000001</v>
          </cell>
          <cell r="T195">
            <v>46.080260000000003</v>
          </cell>
          <cell r="U195">
            <v>46.449820000000003</v>
          </cell>
          <cell r="V195">
            <v>47.483620000000002</v>
          </cell>
          <cell r="W195">
            <v>49.025129999999997</v>
          </cell>
          <cell r="X195">
            <v>47.501730000000002</v>
          </cell>
          <cell r="Y195">
            <v>43.716929999999998</v>
          </cell>
          <cell r="Z195">
            <v>44.692929999999997</v>
          </cell>
          <cell r="AA195">
            <v>50.692929999999997</v>
          </cell>
          <cell r="AB195">
            <v>52.470849999999999</v>
          </cell>
          <cell r="AC195">
            <v>46.470849999999999</v>
          </cell>
          <cell r="AD195">
            <v>-6</v>
          </cell>
        </row>
        <row r="196">
          <cell r="A196" t="str">
            <v>DataSpec</v>
          </cell>
          <cell r="B196" t="str">
            <v>Data</v>
          </cell>
          <cell r="C196" t="str">
            <v>Rating</v>
          </cell>
          <cell r="D196" t="str">
            <v>Rating</v>
          </cell>
          <cell r="E196" t="str">
            <v>Q134KUV_2811</v>
          </cell>
          <cell r="F196" t="str">
            <v>NONE</v>
          </cell>
          <cell r="G196">
            <v>28.11</v>
          </cell>
          <cell r="H196" t="str">
            <v xml:space="preserve">        Verbrennungsmotoren, Turbinen</v>
          </cell>
          <cell r="I196" t="str">
            <v>SELF</v>
          </cell>
          <cell r="J196" t="str">
            <v>SELF</v>
          </cell>
          <cell r="K196" t="str">
            <v>OV</v>
          </cell>
          <cell r="L196" t="str">
            <v>NE</v>
          </cell>
          <cell r="M196">
            <v>5</v>
          </cell>
          <cell r="O196" t="str">
            <v>28,11</v>
          </cell>
          <cell r="P196" t="str">
            <v>Verbrennungsmotoren, Turbinen</v>
          </cell>
          <cell r="Q196">
            <v>50.242109999999997</v>
          </cell>
          <cell r="R196">
            <v>51.084150000000001</v>
          </cell>
          <cell r="S196">
            <v>59.084150000000001</v>
          </cell>
          <cell r="T196">
            <v>55.112319999999997</v>
          </cell>
          <cell r="U196">
            <v>53.01567</v>
          </cell>
          <cell r="V196">
            <v>52.30641</v>
          </cell>
          <cell r="W196">
            <v>55.367489999999997</v>
          </cell>
          <cell r="X196">
            <v>58.485770000000002</v>
          </cell>
          <cell r="Y196">
            <v>51.855780000000003</v>
          </cell>
          <cell r="Z196">
            <v>51.98115</v>
          </cell>
          <cell r="AA196">
            <v>57.98115</v>
          </cell>
          <cell r="AB196">
            <v>55.779879999999999</v>
          </cell>
          <cell r="AC196">
            <v>49.779879999999999</v>
          </cell>
          <cell r="AD196">
            <v>-6</v>
          </cell>
        </row>
        <row r="197">
          <cell r="A197" t="str">
            <v>DataSpec</v>
          </cell>
          <cell r="B197" t="str">
            <v>Data</v>
          </cell>
          <cell r="C197" t="str">
            <v>Rating</v>
          </cell>
          <cell r="D197" t="str">
            <v>Rating</v>
          </cell>
          <cell r="E197" t="str">
            <v>Q134KUV_2812</v>
          </cell>
          <cell r="F197" t="str">
            <v>NONE</v>
          </cell>
          <cell r="G197">
            <v>28.12</v>
          </cell>
          <cell r="H197" t="str">
            <v xml:space="preserve">        Hydraulik und Pneumatik</v>
          </cell>
          <cell r="I197" t="str">
            <v>SELF</v>
          </cell>
          <cell r="J197" t="str">
            <v>SELF</v>
          </cell>
          <cell r="K197" t="str">
            <v>OV</v>
          </cell>
          <cell r="L197" t="str">
            <v>NE</v>
          </cell>
          <cell r="M197">
            <v>5</v>
          </cell>
          <cell r="O197" t="str">
            <v>28,12</v>
          </cell>
          <cell r="P197" t="str">
            <v>Hydraulik und Pneumatik</v>
          </cell>
          <cell r="Q197">
            <v>45.241759999999999</v>
          </cell>
          <cell r="R197">
            <v>42.249009999999998</v>
          </cell>
          <cell r="S197">
            <v>44.052050000000001</v>
          </cell>
          <cell r="T197">
            <v>43.544359999999998</v>
          </cell>
          <cell r="U197">
            <v>44.636560000000003</v>
          </cell>
          <cell r="V197">
            <v>48.454340000000002</v>
          </cell>
          <cell r="W197">
            <v>49.029380000000003</v>
          </cell>
          <cell r="X197">
            <v>41.850540000000002</v>
          </cell>
          <cell r="Y197">
            <v>41.927489999999999</v>
          </cell>
          <cell r="Z197">
            <v>42.934750000000001</v>
          </cell>
          <cell r="AA197">
            <v>48.934750000000001</v>
          </cell>
          <cell r="AB197">
            <v>54.934750000000001</v>
          </cell>
          <cell r="AC197">
            <v>53.033920000000002</v>
          </cell>
          <cell r="AD197">
            <v>-1.9008299999999991</v>
          </cell>
        </row>
        <row r="198">
          <cell r="A198" t="str">
            <v>DataSpec</v>
          </cell>
          <cell r="B198" t="str">
            <v>Data</v>
          </cell>
          <cell r="C198" t="str">
            <v>Rating</v>
          </cell>
          <cell r="D198" t="str">
            <v>Rating</v>
          </cell>
          <cell r="E198" t="str">
            <v>Q134KUV_2813</v>
          </cell>
          <cell r="F198" t="str">
            <v>NONE</v>
          </cell>
          <cell r="G198">
            <v>28.13</v>
          </cell>
          <cell r="H198" t="str">
            <v xml:space="preserve">        Pumpen, Kompressoren</v>
          </cell>
          <cell r="I198" t="str">
            <v>SELF</v>
          </cell>
          <cell r="J198" t="str">
            <v>SELF</v>
          </cell>
          <cell r="K198" t="str">
            <v>OV</v>
          </cell>
          <cell r="L198" t="str">
            <v>NE</v>
          </cell>
          <cell r="M198">
            <v>5</v>
          </cell>
          <cell r="O198" t="str">
            <v>28,13</v>
          </cell>
          <cell r="P198" t="str">
            <v>Pumpen, Kompressoren</v>
          </cell>
          <cell r="Q198">
            <v>45.828760000000003</v>
          </cell>
          <cell r="R198">
            <v>42.886850000000003</v>
          </cell>
          <cell r="S198">
            <v>46.072589999999998</v>
          </cell>
          <cell r="T198">
            <v>38.072589999999998</v>
          </cell>
          <cell r="U198">
            <v>39.206429999999997</v>
          </cell>
          <cell r="V198">
            <v>42.285069999999997</v>
          </cell>
          <cell r="W198">
            <v>43.788229999999999</v>
          </cell>
          <cell r="X198">
            <v>40.374679999999998</v>
          </cell>
          <cell r="Y198">
            <v>39.489429999999999</v>
          </cell>
          <cell r="Z198">
            <v>40.393700000000003</v>
          </cell>
          <cell r="AA198">
            <v>46.393700000000003</v>
          </cell>
          <cell r="AB198">
            <v>52.238030000000002</v>
          </cell>
          <cell r="AC198">
            <v>52.475900000000003</v>
          </cell>
          <cell r="AD198">
            <v>0.23787000000000091</v>
          </cell>
        </row>
        <row r="199">
          <cell r="A199" t="str">
            <v>DataSpec</v>
          </cell>
          <cell r="B199" t="str">
            <v>Data</v>
          </cell>
          <cell r="C199" t="str">
            <v>Rating</v>
          </cell>
          <cell r="D199" t="str">
            <v>Rating</v>
          </cell>
          <cell r="E199" t="str">
            <v>Q134KUV_2814</v>
          </cell>
          <cell r="F199" t="str">
            <v>NONE</v>
          </cell>
          <cell r="G199">
            <v>28.14</v>
          </cell>
          <cell r="H199" t="str">
            <v xml:space="preserve">        Armaturen</v>
          </cell>
          <cell r="I199" t="str">
            <v>SELF</v>
          </cell>
          <cell r="J199" t="str">
            <v>SELF</v>
          </cell>
          <cell r="K199" t="str">
            <v>OV</v>
          </cell>
          <cell r="L199" t="str">
            <v>NE</v>
          </cell>
          <cell r="M199">
            <v>5</v>
          </cell>
          <cell r="O199" t="str">
            <v>28,14</v>
          </cell>
          <cell r="P199" t="str">
            <v>Armaturen</v>
          </cell>
          <cell r="Q199">
            <v>36.740839999999999</v>
          </cell>
          <cell r="R199">
            <v>39.94097</v>
          </cell>
          <cell r="S199">
            <v>38.389859999999999</v>
          </cell>
          <cell r="T199">
            <v>30.57582</v>
          </cell>
          <cell r="U199">
            <v>32.202629999999999</v>
          </cell>
          <cell r="V199">
            <v>38.200589999999998</v>
          </cell>
          <cell r="W199">
            <v>39.888890000000004</v>
          </cell>
          <cell r="X199">
            <v>34.699719999999999</v>
          </cell>
          <cell r="Y199">
            <v>34.764960000000002</v>
          </cell>
          <cell r="Z199">
            <v>37.04907</v>
          </cell>
          <cell r="AA199">
            <v>43.04907</v>
          </cell>
          <cell r="AB199">
            <v>40.321910000000003</v>
          </cell>
          <cell r="AC199">
            <v>46.321910000000003</v>
          </cell>
          <cell r="AD199">
            <v>6</v>
          </cell>
        </row>
        <row r="200">
          <cell r="A200" t="str">
            <v>DataSpec</v>
          </cell>
          <cell r="B200" t="str">
            <v>Data</v>
          </cell>
          <cell r="C200" t="str">
            <v>Rating</v>
          </cell>
          <cell r="D200" t="str">
            <v>Rating</v>
          </cell>
          <cell r="E200" t="str">
            <v>Q134KUV_2815</v>
          </cell>
          <cell r="F200" t="str">
            <v>NONE</v>
          </cell>
          <cell r="G200">
            <v>28.15</v>
          </cell>
          <cell r="H200" t="str">
            <v xml:space="preserve">        Lager, Getriebe u.a.</v>
          </cell>
          <cell r="I200" t="str">
            <v>SELF</v>
          </cell>
          <cell r="J200" t="str">
            <v>SELF</v>
          </cell>
          <cell r="K200" t="str">
            <v>OV</v>
          </cell>
          <cell r="L200" t="str">
            <v>NE</v>
          </cell>
          <cell r="M200">
            <v>5</v>
          </cell>
          <cell r="O200" t="str">
            <v>28,15</v>
          </cell>
          <cell r="P200" t="str">
            <v>Lager, Getriebe u.a.</v>
          </cell>
          <cell r="Q200">
            <v>34.76023</v>
          </cell>
          <cell r="R200">
            <v>39.88062</v>
          </cell>
          <cell r="S200">
            <v>47.88062</v>
          </cell>
          <cell r="T200">
            <v>46.786799999999999</v>
          </cell>
          <cell r="U200">
            <v>48.857669999999999</v>
          </cell>
          <cell r="V200">
            <v>49.652740000000001</v>
          </cell>
          <cell r="W200">
            <v>48.494419999999998</v>
          </cell>
          <cell r="X200">
            <v>43.893639999999998</v>
          </cell>
          <cell r="Y200">
            <v>40.642130000000002</v>
          </cell>
          <cell r="Z200">
            <v>42.598140000000001</v>
          </cell>
          <cell r="AA200">
            <v>42.36947</v>
          </cell>
          <cell r="AB200">
            <v>48.36947</v>
          </cell>
          <cell r="AC200">
            <v>46.468539999999997</v>
          </cell>
          <cell r="AD200">
            <v>-1.9009300000000025</v>
          </cell>
        </row>
        <row r="201">
          <cell r="A201" t="str">
            <v>DataSpec</v>
          </cell>
          <cell r="B201" t="str">
            <v>Data</v>
          </cell>
          <cell r="C201" t="str">
            <v>Rating</v>
          </cell>
          <cell r="D201" t="str">
            <v>Rating</v>
          </cell>
          <cell r="E201" t="str">
            <v>Q134KUV_282</v>
          </cell>
          <cell r="F201" t="str">
            <v>NONE</v>
          </cell>
          <cell r="G201">
            <v>28.2</v>
          </cell>
          <cell r="H201" t="str">
            <v xml:space="preserve">      Förder-, Klimatechnik; handgeführte Werkzeuge</v>
          </cell>
          <cell r="I201" t="str">
            <v>SELF</v>
          </cell>
          <cell r="J201" t="str">
            <v>SELF</v>
          </cell>
          <cell r="K201" t="str">
            <v>OV</v>
          </cell>
          <cell r="L201" t="str">
            <v>NE</v>
          </cell>
          <cell r="M201">
            <v>5</v>
          </cell>
          <cell r="O201" t="str">
            <v>28,2</v>
          </cell>
          <cell r="P201" t="str">
            <v>Förder-, Klimatechnik; handgeführte Werkzeuge</v>
          </cell>
          <cell r="Q201">
            <v>36.13843</v>
          </cell>
          <cell r="R201">
            <v>36.672350000000002</v>
          </cell>
          <cell r="S201">
            <v>44.672350000000002</v>
          </cell>
          <cell r="T201">
            <v>42.447029999999998</v>
          </cell>
          <cell r="U201">
            <v>42.780540000000002</v>
          </cell>
          <cell r="V201">
            <v>47.960009999999997</v>
          </cell>
          <cell r="W201">
            <v>53.351709999999997</v>
          </cell>
          <cell r="X201">
            <v>45.351709999999997</v>
          </cell>
          <cell r="Y201">
            <v>38.289400000000001</v>
          </cell>
          <cell r="Z201">
            <v>41.267270000000003</v>
          </cell>
          <cell r="AA201">
            <v>42.924169999999997</v>
          </cell>
          <cell r="AB201">
            <v>43.07826</v>
          </cell>
          <cell r="AC201">
            <v>41.106630000000003</v>
          </cell>
          <cell r="AD201">
            <v>-1.9716299999999976</v>
          </cell>
        </row>
        <row r="202">
          <cell r="A202" t="str">
            <v>DataSpec</v>
          </cell>
          <cell r="B202" t="str">
            <v>Data</v>
          </cell>
          <cell r="C202" t="str">
            <v>Rating</v>
          </cell>
          <cell r="D202" t="str">
            <v>Rating</v>
          </cell>
          <cell r="E202" t="str">
            <v>Q134KUV_2821</v>
          </cell>
          <cell r="F202" t="str">
            <v>NONE</v>
          </cell>
          <cell r="G202">
            <v>28.21</v>
          </cell>
          <cell r="H202" t="str">
            <v xml:space="preserve">        Öfen und Brenner</v>
          </cell>
          <cell r="I202" t="str">
            <v>SELF</v>
          </cell>
          <cell r="J202" t="str">
            <v>SELF</v>
          </cell>
          <cell r="K202" t="str">
            <v>OV</v>
          </cell>
          <cell r="L202" t="str">
            <v>NE</v>
          </cell>
          <cell r="M202">
            <v>5</v>
          </cell>
          <cell r="O202" t="str">
            <v>28,21</v>
          </cell>
          <cell r="P202" t="str">
            <v>Öfen und Brenner</v>
          </cell>
          <cell r="Q202">
            <v>30.22186</v>
          </cell>
          <cell r="R202">
            <v>26.40522</v>
          </cell>
          <cell r="S202">
            <v>34.40522</v>
          </cell>
          <cell r="T202">
            <v>31.399049999999999</v>
          </cell>
          <cell r="U202">
            <v>34.281689999999998</v>
          </cell>
          <cell r="V202">
            <v>33.274180000000001</v>
          </cell>
          <cell r="W202">
            <v>35.710380000000001</v>
          </cell>
          <cell r="X202">
            <v>27.710380000000001</v>
          </cell>
          <cell r="Y202">
            <v>19.710380000000001</v>
          </cell>
          <cell r="Z202">
            <v>26.00394</v>
          </cell>
          <cell r="AA202">
            <v>32.00394</v>
          </cell>
          <cell r="AB202">
            <v>38.00394</v>
          </cell>
          <cell r="AC202">
            <v>44.00394</v>
          </cell>
          <cell r="AD202">
            <v>6</v>
          </cell>
        </row>
        <row r="203">
          <cell r="A203" t="str">
            <v>DataSpec</v>
          </cell>
          <cell r="B203" t="str">
            <v>Data</v>
          </cell>
          <cell r="C203" t="str">
            <v>Rating</v>
          </cell>
          <cell r="D203" t="str">
            <v>Rating</v>
          </cell>
          <cell r="E203" t="str">
            <v>Q134KUV_2822</v>
          </cell>
          <cell r="F203" t="str">
            <v>NONE</v>
          </cell>
          <cell r="G203">
            <v>28.22</v>
          </cell>
          <cell r="H203" t="str">
            <v xml:space="preserve">        Hebezeuge, Fördermittel</v>
          </cell>
          <cell r="I203" t="str">
            <v>SELF</v>
          </cell>
          <cell r="J203" t="str">
            <v>SELF</v>
          </cell>
          <cell r="K203" t="str">
            <v>OV</v>
          </cell>
          <cell r="L203" t="str">
            <v>NE</v>
          </cell>
          <cell r="M203">
            <v>5</v>
          </cell>
          <cell r="O203" t="str">
            <v>28,22</v>
          </cell>
          <cell r="P203" t="str">
            <v>Hebezeuge, Fördermittel</v>
          </cell>
          <cell r="Q203">
            <v>38.947209999999998</v>
          </cell>
          <cell r="R203">
            <v>38.432250000000003</v>
          </cell>
          <cell r="S203">
            <v>44.682409999999997</v>
          </cell>
          <cell r="T203">
            <v>41.751280000000001</v>
          </cell>
          <cell r="U203">
            <v>41.673639999999999</v>
          </cell>
          <cell r="V203">
            <v>45.062260000000002</v>
          </cell>
          <cell r="W203">
            <v>48.359270000000002</v>
          </cell>
          <cell r="X203">
            <v>40.359270000000002</v>
          </cell>
          <cell r="Y203">
            <v>34.972999999999999</v>
          </cell>
          <cell r="Z203">
            <v>38.704810000000002</v>
          </cell>
          <cell r="AA203">
            <v>44.704810000000002</v>
          </cell>
          <cell r="AB203">
            <v>49.879109999999997</v>
          </cell>
          <cell r="AC203">
            <v>43.879109999999997</v>
          </cell>
          <cell r="AD203">
            <v>-6</v>
          </cell>
        </row>
        <row r="204">
          <cell r="A204" t="str">
            <v>DataSpec</v>
          </cell>
          <cell r="B204" t="str">
            <v>Data</v>
          </cell>
          <cell r="C204" t="str">
            <v>Rating</v>
          </cell>
          <cell r="D204" t="str">
            <v>Rating</v>
          </cell>
          <cell r="E204" t="str">
            <v>Q134KUV_2823</v>
          </cell>
          <cell r="F204" t="str">
            <v>NONE</v>
          </cell>
          <cell r="G204">
            <v>28.23</v>
          </cell>
          <cell r="H204" t="str">
            <v xml:space="preserve">        Büromaschinen</v>
          </cell>
          <cell r="I204" t="str">
            <v>SELF</v>
          </cell>
          <cell r="J204" t="str">
            <v>SELF</v>
          </cell>
          <cell r="K204" t="str">
            <v>OV</v>
          </cell>
          <cell r="L204" t="str">
            <v>NE</v>
          </cell>
          <cell r="M204">
            <v>5</v>
          </cell>
          <cell r="O204" t="str">
            <v>28,23</v>
          </cell>
          <cell r="P204" t="str">
            <v>Büromaschinen</v>
          </cell>
          <cell r="Q204">
            <v>42.222569999999997</v>
          </cell>
          <cell r="R204">
            <v>44.688270000000003</v>
          </cell>
          <cell r="S204">
            <v>52.080739999999999</v>
          </cell>
          <cell r="T204">
            <v>44.080739999999999</v>
          </cell>
          <cell r="U204">
            <v>36.955590000000001</v>
          </cell>
          <cell r="V204">
            <v>44.955590000000001</v>
          </cell>
          <cell r="W204">
            <v>51.651319999999998</v>
          </cell>
          <cell r="X204">
            <v>43.651319999999998</v>
          </cell>
          <cell r="Y204">
            <v>40.586970000000001</v>
          </cell>
          <cell r="Z204">
            <v>38.110399999999998</v>
          </cell>
          <cell r="AA204">
            <v>41.236910000000002</v>
          </cell>
          <cell r="AB204">
            <v>47.236910000000002</v>
          </cell>
          <cell r="AC204">
            <v>46.759549999999997</v>
          </cell>
          <cell r="AD204">
            <v>-0.47736000000000445</v>
          </cell>
        </row>
        <row r="205">
          <cell r="A205" t="str">
            <v>DataSpec</v>
          </cell>
          <cell r="B205" t="str">
            <v>Data</v>
          </cell>
          <cell r="C205" t="str">
            <v>Rating</v>
          </cell>
          <cell r="D205" t="str">
            <v>Rating</v>
          </cell>
          <cell r="E205" t="str">
            <v>Q134KUV_2824</v>
          </cell>
          <cell r="F205" t="str">
            <v>NONE</v>
          </cell>
          <cell r="G205">
            <v>28.24</v>
          </cell>
          <cell r="H205" t="str">
            <v xml:space="preserve">        Handgeführte Werkzeuge</v>
          </cell>
          <cell r="I205" t="str">
            <v>SELF</v>
          </cell>
          <cell r="J205" t="str">
            <v>SELF</v>
          </cell>
          <cell r="K205" t="str">
            <v>OV</v>
          </cell>
          <cell r="L205" t="str">
            <v>NE</v>
          </cell>
          <cell r="M205">
            <v>5</v>
          </cell>
          <cell r="O205" t="str">
            <v>28,24</v>
          </cell>
          <cell r="P205" t="str">
            <v>Handgeführte Werkzeuge</v>
          </cell>
          <cell r="Q205">
            <v>46.633859999999999</v>
          </cell>
          <cell r="R205">
            <v>45.099179999999997</v>
          </cell>
          <cell r="S205">
            <v>52.5197</v>
          </cell>
          <cell r="T205">
            <v>44.5197</v>
          </cell>
          <cell r="U205">
            <v>45.211739999999999</v>
          </cell>
          <cell r="V205">
            <v>51.920180000000002</v>
          </cell>
          <cell r="W205">
            <v>54.517009999999999</v>
          </cell>
          <cell r="X205">
            <v>46.517009999999999</v>
          </cell>
          <cell r="Y205">
            <v>44.386380000000003</v>
          </cell>
          <cell r="Z205">
            <v>44.817970000000003</v>
          </cell>
          <cell r="AA205">
            <v>42.315199999999997</v>
          </cell>
          <cell r="AB205">
            <v>44.602260000000001</v>
          </cell>
          <cell r="AC205">
            <v>38.602260000000001</v>
          </cell>
          <cell r="AD205">
            <v>-6</v>
          </cell>
        </row>
        <row r="206">
          <cell r="A206" t="str">
            <v>DataSpec</v>
          </cell>
          <cell r="B206" t="str">
            <v>Data</v>
          </cell>
          <cell r="C206" t="str">
            <v>Rating</v>
          </cell>
          <cell r="D206" t="str">
            <v>Rating</v>
          </cell>
          <cell r="E206" t="str">
            <v>Q134KUV_2825</v>
          </cell>
          <cell r="F206" t="str">
            <v>NONE</v>
          </cell>
          <cell r="G206">
            <v>28.25</v>
          </cell>
          <cell r="H206" t="str">
            <v xml:space="preserve">        Kälte- und Lufttechnik</v>
          </cell>
          <cell r="I206" t="str">
            <v>SELF</v>
          </cell>
          <cell r="J206" t="str">
            <v>SELF</v>
          </cell>
          <cell r="K206" t="str">
            <v>OV</v>
          </cell>
          <cell r="L206" t="str">
            <v>NE</v>
          </cell>
          <cell r="M206">
            <v>5</v>
          </cell>
          <cell r="O206" t="str">
            <v>28,25</v>
          </cell>
          <cell r="P206" t="str">
            <v>Kälte- und Lufttechnik</v>
          </cell>
          <cell r="Q206">
            <v>35.89696</v>
          </cell>
          <cell r="R206">
            <v>43.190240000000003</v>
          </cell>
          <cell r="S206">
            <v>51.190240000000003</v>
          </cell>
          <cell r="T206">
            <v>53.105020000000003</v>
          </cell>
          <cell r="U206">
            <v>52.842100000000002</v>
          </cell>
          <cell r="V206">
            <v>59.25853</v>
          </cell>
          <cell r="W206">
            <v>63.48068</v>
          </cell>
          <cell r="X206">
            <v>55.48068</v>
          </cell>
          <cell r="Y206">
            <v>55.203029999999998</v>
          </cell>
          <cell r="Z206">
            <v>58.180750000000003</v>
          </cell>
          <cell r="AA206">
            <v>52.180750000000003</v>
          </cell>
          <cell r="AB206">
            <v>46.180750000000003</v>
          </cell>
          <cell r="AC206">
            <v>46.070689999999999</v>
          </cell>
          <cell r="AD206">
            <v>-0.11006000000000427</v>
          </cell>
        </row>
        <row r="207">
          <cell r="A207" t="str">
            <v>DataSpec</v>
          </cell>
          <cell r="B207" t="str">
            <v>Data</v>
          </cell>
          <cell r="C207" t="str">
            <v>Rating</v>
          </cell>
          <cell r="D207" t="str">
            <v>Rating</v>
          </cell>
          <cell r="E207" t="str">
            <v>Q134KUV_2829</v>
          </cell>
          <cell r="F207" t="str">
            <v>NONE</v>
          </cell>
          <cell r="G207">
            <v>28.29</v>
          </cell>
          <cell r="H207" t="str">
            <v xml:space="preserve">        Waagen, Verpackungsmaschinen u.a.</v>
          </cell>
          <cell r="I207" t="str">
            <v>SELF</v>
          </cell>
          <cell r="J207" t="str">
            <v>SELF</v>
          </cell>
          <cell r="K207" t="str">
            <v>OV</v>
          </cell>
          <cell r="L207" t="str">
            <v>NE</v>
          </cell>
          <cell r="M207">
            <v>5</v>
          </cell>
          <cell r="O207" t="str">
            <v>28,29</v>
          </cell>
          <cell r="P207" t="str">
            <v>Waagen, Verpackungsmaschinen u.a.</v>
          </cell>
          <cell r="Q207">
            <v>33.695120000000003</v>
          </cell>
          <cell r="R207">
            <v>30.795359999999999</v>
          </cell>
          <cell r="S207">
            <v>38.795360000000002</v>
          </cell>
          <cell r="T207">
            <v>37.923259999999999</v>
          </cell>
          <cell r="U207">
            <v>38.432920000000003</v>
          </cell>
          <cell r="V207">
            <v>44.608089999999997</v>
          </cell>
          <cell r="W207">
            <v>52.253349999999998</v>
          </cell>
          <cell r="X207">
            <v>44.253349999999998</v>
          </cell>
          <cell r="Y207">
            <v>36.253349999999998</v>
          </cell>
          <cell r="Z207">
            <v>34.914050000000003</v>
          </cell>
          <cell r="AA207">
            <v>39.460880000000003</v>
          </cell>
          <cell r="AB207">
            <v>38.365569999999998</v>
          </cell>
          <cell r="AC207">
            <v>37.870040000000003</v>
          </cell>
          <cell r="AD207">
            <v>-0.49552999999999514</v>
          </cell>
        </row>
        <row r="208">
          <cell r="A208" t="str">
            <v>DataSpec</v>
          </cell>
          <cell r="B208" t="str">
            <v>Data</v>
          </cell>
          <cell r="C208" t="str">
            <v>Rating</v>
          </cell>
          <cell r="D208" t="str">
            <v>Rating</v>
          </cell>
          <cell r="E208" t="str">
            <v>Q134KUV_283</v>
          </cell>
          <cell r="F208" t="str">
            <v>NONE</v>
          </cell>
          <cell r="G208">
            <v>28.3</v>
          </cell>
          <cell r="H208" t="str">
            <v xml:space="preserve">      Land- und forstwirtschaftliche Maschinen</v>
          </cell>
          <cell r="I208" t="str">
            <v>SELF</v>
          </cell>
          <cell r="J208" t="str">
            <v>SELF</v>
          </cell>
          <cell r="K208" t="str">
            <v>OV</v>
          </cell>
          <cell r="L208" t="str">
            <v>NE</v>
          </cell>
          <cell r="M208">
            <v>5</v>
          </cell>
          <cell r="O208" t="str">
            <v>28,3</v>
          </cell>
          <cell r="P208" t="str">
            <v>Land- und forstwirtschaftliche Maschinen</v>
          </cell>
          <cell r="Q208">
            <v>29.478580000000001</v>
          </cell>
          <cell r="R208">
            <v>26.299610000000001</v>
          </cell>
          <cell r="S208">
            <v>34.299610000000001</v>
          </cell>
          <cell r="T208">
            <v>32.269939999999998</v>
          </cell>
          <cell r="U208">
            <v>34.326219999999999</v>
          </cell>
          <cell r="V208">
            <v>33.91292</v>
          </cell>
          <cell r="W208">
            <v>36.26117</v>
          </cell>
          <cell r="X208">
            <v>33.990189999999998</v>
          </cell>
          <cell r="Y208">
            <v>30.80904</v>
          </cell>
          <cell r="Z208">
            <v>31.14105</v>
          </cell>
          <cell r="AA208">
            <v>30.108840000000001</v>
          </cell>
          <cell r="AB208">
            <v>30.814119999999999</v>
          </cell>
          <cell r="AC208">
            <v>36.814120000000003</v>
          </cell>
          <cell r="AD208">
            <v>6.0000000000000036</v>
          </cell>
        </row>
        <row r="209">
          <cell r="A209" t="str">
            <v>DataSpec</v>
          </cell>
          <cell r="B209" t="str">
            <v>Data</v>
          </cell>
          <cell r="C209" t="str">
            <v>Rating</v>
          </cell>
          <cell r="D209" t="str">
            <v>Rating</v>
          </cell>
          <cell r="E209" t="str">
            <v>Q134KUV_284</v>
          </cell>
          <cell r="F209" t="str">
            <v>NONE</v>
          </cell>
          <cell r="G209">
            <v>28.4</v>
          </cell>
          <cell r="H209" t="str">
            <v xml:space="preserve">      Werkzeugmaschinen</v>
          </cell>
          <cell r="I209" t="str">
            <v>SELF</v>
          </cell>
          <cell r="J209" t="str">
            <v>SELF</v>
          </cell>
          <cell r="K209" t="str">
            <v>OV</v>
          </cell>
          <cell r="L209" t="str">
            <v>NE</v>
          </cell>
          <cell r="M209">
            <v>5</v>
          </cell>
          <cell r="O209" t="str">
            <v>28,4</v>
          </cell>
          <cell r="P209" t="str">
            <v>Werkzeugmaschinen</v>
          </cell>
          <cell r="Q209">
            <v>39.946260000000002</v>
          </cell>
          <cell r="R209">
            <v>37.236449999999998</v>
          </cell>
          <cell r="S209">
            <v>41.193820000000002</v>
          </cell>
          <cell r="T209">
            <v>37.291789999999999</v>
          </cell>
          <cell r="U209">
            <v>36.696579999999997</v>
          </cell>
          <cell r="V209">
            <v>40.477530000000002</v>
          </cell>
          <cell r="W209">
            <v>40.703099999999999</v>
          </cell>
          <cell r="X209">
            <v>36.837260000000001</v>
          </cell>
          <cell r="Y209">
            <v>35.850709999999999</v>
          </cell>
          <cell r="Z209">
            <v>36.37621</v>
          </cell>
          <cell r="AA209">
            <v>42.37621</v>
          </cell>
          <cell r="AB209">
            <v>48.37621</v>
          </cell>
          <cell r="AC209">
            <v>52.52713</v>
          </cell>
          <cell r="AD209">
            <v>4.1509199999999993</v>
          </cell>
        </row>
        <row r="210">
          <cell r="A210" t="str">
            <v>DataSpec</v>
          </cell>
          <cell r="B210" t="str">
            <v>Data</v>
          </cell>
          <cell r="C210" t="str">
            <v>Rating</v>
          </cell>
          <cell r="D210" t="str">
            <v>Rating</v>
          </cell>
          <cell r="E210" t="str">
            <v>Q134KUV_2841</v>
          </cell>
          <cell r="F210" t="str">
            <v>NONE</v>
          </cell>
          <cell r="G210">
            <v>28.41</v>
          </cell>
          <cell r="H210" t="str">
            <v xml:space="preserve">        Werkzeugmasch.: Metallbearbeitung</v>
          </cell>
          <cell r="I210" t="str">
            <v>SELF</v>
          </cell>
          <cell r="J210" t="str">
            <v>SELF</v>
          </cell>
          <cell r="K210" t="str">
            <v>OV</v>
          </cell>
          <cell r="L210" t="str">
            <v>NE</v>
          </cell>
          <cell r="M210">
            <v>5</v>
          </cell>
          <cell r="O210" t="str">
            <v>28,41</v>
          </cell>
          <cell r="P210" t="str">
            <v>Werkzeugmasch.: Metallbearbeitung</v>
          </cell>
          <cell r="Q210">
            <v>40.383769999999998</v>
          </cell>
          <cell r="R210">
            <v>38.041119999999999</v>
          </cell>
          <cell r="S210">
            <v>39.08408</v>
          </cell>
          <cell r="T210">
            <v>37.291080000000001</v>
          </cell>
          <cell r="U210">
            <v>36.390619999999998</v>
          </cell>
          <cell r="V210">
            <v>39.221690000000002</v>
          </cell>
          <cell r="W210">
            <v>37.939279999999997</v>
          </cell>
          <cell r="X210">
            <v>34.296790000000001</v>
          </cell>
          <cell r="Y210">
            <v>33.953650000000003</v>
          </cell>
          <cell r="Z210">
            <v>33.443440000000002</v>
          </cell>
          <cell r="AA210">
            <v>39.443440000000002</v>
          </cell>
          <cell r="AB210">
            <v>45.443440000000002</v>
          </cell>
          <cell r="AC210">
            <v>51.443440000000002</v>
          </cell>
          <cell r="AD210">
            <v>6</v>
          </cell>
        </row>
        <row r="211">
          <cell r="A211" t="str">
            <v>DataSpec</v>
          </cell>
          <cell r="B211" t="str">
            <v>Data</v>
          </cell>
          <cell r="C211" t="str">
            <v>Rating</v>
          </cell>
          <cell r="D211" t="str">
            <v>Rating</v>
          </cell>
          <cell r="E211" t="str">
            <v>Q134KUV_2849</v>
          </cell>
          <cell r="F211" t="str">
            <v>NONE</v>
          </cell>
          <cell r="G211">
            <v>28.49</v>
          </cell>
          <cell r="H211" t="str">
            <v xml:space="preserve">        Sonstige Werkzeugmaschinen</v>
          </cell>
          <cell r="I211" t="str">
            <v>SELF</v>
          </cell>
          <cell r="J211" t="str">
            <v>SELF</v>
          </cell>
          <cell r="K211" t="str">
            <v>OV</v>
          </cell>
          <cell r="L211" t="str">
            <v>NE</v>
          </cell>
          <cell r="M211">
            <v>5</v>
          </cell>
          <cell r="O211" t="str">
            <v>28,49</v>
          </cell>
          <cell r="P211" t="str">
            <v>Sonstige Werkzeugmaschinen</v>
          </cell>
          <cell r="Q211">
            <v>39.235300000000002</v>
          </cell>
          <cell r="R211">
            <v>34.840119999999999</v>
          </cell>
          <cell r="S211">
            <v>42.840119999999999</v>
          </cell>
          <cell r="T211">
            <v>38.503239999999998</v>
          </cell>
          <cell r="U211">
            <v>38.971609999999998</v>
          </cell>
          <cell r="V211">
            <v>46.062910000000002</v>
          </cell>
          <cell r="W211">
            <v>51.395899999999997</v>
          </cell>
          <cell r="X211">
            <v>46.785229999999999</v>
          </cell>
          <cell r="Y211">
            <v>43.85669</v>
          </cell>
          <cell r="Z211">
            <v>47.45834</v>
          </cell>
          <cell r="AA211">
            <v>50.344259999999998</v>
          </cell>
          <cell r="AB211">
            <v>56.344259999999998</v>
          </cell>
          <cell r="AC211">
            <v>50.752589999999998</v>
          </cell>
          <cell r="AD211">
            <v>-5.5916700000000006</v>
          </cell>
        </row>
        <row r="212">
          <cell r="A212" t="str">
            <v>DataSpec</v>
          </cell>
          <cell r="B212" t="str">
            <v>Data</v>
          </cell>
          <cell r="C212" t="str">
            <v>Rating</v>
          </cell>
          <cell r="D212" t="str">
            <v>Rating</v>
          </cell>
          <cell r="E212" t="str">
            <v>Q134KUV_289</v>
          </cell>
          <cell r="F212" t="str">
            <v>NONE</v>
          </cell>
          <cell r="G212">
            <v>28.9</v>
          </cell>
          <cell r="H212" t="str">
            <v xml:space="preserve">      Maschinen für sonstige Branchen</v>
          </cell>
          <cell r="I212" t="str">
            <v>SELF</v>
          </cell>
          <cell r="J212" t="str">
            <v>SELF</v>
          </cell>
          <cell r="K212" t="str">
            <v>OV</v>
          </cell>
          <cell r="L212" t="str">
            <v>NE</v>
          </cell>
          <cell r="M212">
            <v>5</v>
          </cell>
          <cell r="O212" t="str">
            <v>28,9</v>
          </cell>
          <cell r="P212" t="str">
            <v>Maschinen für sonstige Branchen</v>
          </cell>
          <cell r="Q212">
            <v>43.283729999999998</v>
          </cell>
          <cell r="R212">
            <v>35.809040000000003</v>
          </cell>
          <cell r="S212">
            <v>42.224679999999999</v>
          </cell>
          <cell r="T212">
            <v>39.286119999999997</v>
          </cell>
          <cell r="U212">
            <v>41.424529999999997</v>
          </cell>
          <cell r="V212">
            <v>42.69238</v>
          </cell>
          <cell r="W212">
            <v>40.777859999999997</v>
          </cell>
          <cell r="X212">
            <v>38.80509</v>
          </cell>
          <cell r="Y212">
            <v>36.13073</v>
          </cell>
          <cell r="Z212">
            <v>36.436450000000001</v>
          </cell>
          <cell r="AA212">
            <v>34.687089999999998</v>
          </cell>
          <cell r="AB212">
            <v>37.902729999999998</v>
          </cell>
          <cell r="AC212">
            <v>42.415689999999998</v>
          </cell>
          <cell r="AD212">
            <v>4.5129599999999996</v>
          </cell>
        </row>
        <row r="213">
          <cell r="A213" t="str">
            <v>DataSpec</v>
          </cell>
          <cell r="B213" t="str">
            <v>Data</v>
          </cell>
          <cell r="C213" t="str">
            <v>Rating</v>
          </cell>
          <cell r="D213" t="str">
            <v>Rating</v>
          </cell>
          <cell r="E213" t="str">
            <v>Q134KUV_2891</v>
          </cell>
          <cell r="F213" t="str">
            <v>NONE</v>
          </cell>
          <cell r="G213">
            <v>28.91</v>
          </cell>
          <cell r="H213" t="str">
            <v xml:space="preserve">        Maschinen für die Metallerzeugung</v>
          </cell>
          <cell r="I213" t="str">
            <v>SELF</v>
          </cell>
          <cell r="J213" t="str">
            <v>SELF</v>
          </cell>
          <cell r="K213" t="str">
            <v>OV</v>
          </cell>
          <cell r="L213" t="str">
            <v>NE</v>
          </cell>
          <cell r="M213">
            <v>5</v>
          </cell>
          <cell r="O213" t="str">
            <v>28,91</v>
          </cell>
          <cell r="P213" t="str">
            <v>Maschinen für die Metallerzeugung</v>
          </cell>
          <cell r="Q213">
            <v>59.222200000000001</v>
          </cell>
          <cell r="R213">
            <v>51.222200000000001</v>
          </cell>
          <cell r="S213">
            <v>43.222200000000001</v>
          </cell>
          <cell r="T213">
            <v>39.849029999999999</v>
          </cell>
          <cell r="U213">
            <v>31.849029999999999</v>
          </cell>
          <cell r="V213">
            <v>30.472519999999999</v>
          </cell>
          <cell r="W213">
            <v>24.758980000000001</v>
          </cell>
          <cell r="X213">
            <v>27.066140000000001</v>
          </cell>
          <cell r="Y213">
            <v>27.066140000000001</v>
          </cell>
          <cell r="Z213">
            <v>28.62734</v>
          </cell>
          <cell r="AA213">
            <v>34.627339999999997</v>
          </cell>
          <cell r="AB213">
            <v>40.627339999999997</v>
          </cell>
          <cell r="AC213">
            <v>46.627339999999997</v>
          </cell>
          <cell r="AD213">
            <v>6</v>
          </cell>
        </row>
        <row r="214">
          <cell r="A214" t="str">
            <v>DataSpec</v>
          </cell>
          <cell r="B214" t="str">
            <v>Data</v>
          </cell>
          <cell r="C214" t="str">
            <v>Rating</v>
          </cell>
          <cell r="D214" t="str">
            <v>Rating</v>
          </cell>
          <cell r="E214" t="str">
            <v>Q134KUV_2892</v>
          </cell>
          <cell r="F214" t="str">
            <v>NONE</v>
          </cell>
          <cell r="G214">
            <v>28.92</v>
          </cell>
          <cell r="H214" t="str">
            <v xml:space="preserve">        Bergwerks-, Bau-, Baustoffmaschinen</v>
          </cell>
          <cell r="I214" t="str">
            <v>SELF</v>
          </cell>
          <cell r="J214" t="str">
            <v>SELF</v>
          </cell>
          <cell r="K214" t="str">
            <v>OV</v>
          </cell>
          <cell r="L214" t="str">
            <v>NE</v>
          </cell>
          <cell r="M214">
            <v>5</v>
          </cell>
          <cell r="O214" t="str">
            <v>28,92</v>
          </cell>
          <cell r="P214" t="str">
            <v>Bergwerks-, Bau-, Baustoffmaschinen</v>
          </cell>
          <cell r="Q214">
            <v>32.255659999999999</v>
          </cell>
          <cell r="R214">
            <v>28.163270000000001</v>
          </cell>
          <cell r="S214">
            <v>36.163269999999997</v>
          </cell>
          <cell r="T214">
            <v>37.716369999999998</v>
          </cell>
          <cell r="U214">
            <v>38.05274</v>
          </cell>
          <cell r="V214">
            <v>39.32161</v>
          </cell>
          <cell r="W214">
            <v>40.153849999999998</v>
          </cell>
          <cell r="X214">
            <v>35.996040000000001</v>
          </cell>
          <cell r="Y214">
            <v>34.499400000000001</v>
          </cell>
          <cell r="Z214">
            <v>29.1983</v>
          </cell>
          <cell r="AA214">
            <v>35.198300000000003</v>
          </cell>
          <cell r="AB214">
            <v>41.198300000000003</v>
          </cell>
          <cell r="AC214">
            <v>40.744439999999997</v>
          </cell>
          <cell r="AD214">
            <v>-0.45386000000000593</v>
          </cell>
        </row>
        <row r="215">
          <cell r="A215" t="str">
            <v>DataSpec</v>
          </cell>
          <cell r="B215" t="str">
            <v>Data</v>
          </cell>
          <cell r="C215" t="str">
            <v>Rating</v>
          </cell>
          <cell r="D215" t="str">
            <v>Rating</v>
          </cell>
          <cell r="E215" t="str">
            <v>Q134KUV_2893</v>
          </cell>
          <cell r="F215" t="str">
            <v>NONE</v>
          </cell>
          <cell r="G215">
            <v>28.93</v>
          </cell>
          <cell r="H215" t="str">
            <v xml:space="preserve">        Maschinen für die Nahrungsmittelerzeugung</v>
          </cell>
          <cell r="I215" t="str">
            <v>SELF</v>
          </cell>
          <cell r="J215" t="str">
            <v>SELF</v>
          </cell>
          <cell r="K215" t="str">
            <v>OV</v>
          </cell>
          <cell r="L215" t="str">
            <v>NE</v>
          </cell>
          <cell r="M215">
            <v>5</v>
          </cell>
          <cell r="O215" t="str">
            <v>28,93</v>
          </cell>
          <cell r="P215" t="str">
            <v>Maschinen für die Nahrungsmittelerzeugung</v>
          </cell>
          <cell r="Q215">
            <v>45.888240000000003</v>
          </cell>
          <cell r="R215">
            <v>39.673340000000003</v>
          </cell>
          <cell r="S215">
            <v>42.675620000000002</v>
          </cell>
          <cell r="T215">
            <v>42.690710000000003</v>
          </cell>
          <cell r="U215">
            <v>41.00752</v>
          </cell>
          <cell r="V215">
            <v>39.390830000000001</v>
          </cell>
          <cell r="W215">
            <v>40.098739999999999</v>
          </cell>
          <cell r="X215">
            <v>39.11401</v>
          </cell>
          <cell r="Y215">
            <v>39.559820000000002</v>
          </cell>
          <cell r="Z215">
            <v>41.130589999999998</v>
          </cell>
          <cell r="AA215">
            <v>38.764670000000002</v>
          </cell>
          <cell r="AB215">
            <v>39.019660000000002</v>
          </cell>
          <cell r="AC215">
            <v>38.937220000000003</v>
          </cell>
          <cell r="AD215">
            <v>-8.2439999999998292E-2</v>
          </cell>
        </row>
        <row r="216">
          <cell r="A216" t="str">
            <v>DataSpec</v>
          </cell>
          <cell r="B216" t="str">
            <v>Data</v>
          </cell>
          <cell r="C216" t="str">
            <v>Rating</v>
          </cell>
          <cell r="D216" t="str">
            <v>Rating</v>
          </cell>
          <cell r="E216" t="str">
            <v>Q134KUV_2894</v>
          </cell>
          <cell r="F216" t="str">
            <v>NONE</v>
          </cell>
          <cell r="G216">
            <v>28.94</v>
          </cell>
          <cell r="H216" t="str">
            <v xml:space="preserve">        Textil- und Bekleidungsmaschinen</v>
          </cell>
          <cell r="I216" t="str">
            <v>SELF</v>
          </cell>
          <cell r="J216" t="str">
            <v>SELF</v>
          </cell>
          <cell r="K216" t="str">
            <v>OV</v>
          </cell>
          <cell r="L216" t="str">
            <v>NE</v>
          </cell>
          <cell r="M216">
            <v>5</v>
          </cell>
          <cell r="O216" t="str">
            <v>28,94</v>
          </cell>
          <cell r="P216" t="str">
            <v>Textil- und Bekleidungsmaschinen</v>
          </cell>
          <cell r="Q216">
            <v>40.513570000000001</v>
          </cell>
          <cell r="R216">
            <v>32.513570000000001</v>
          </cell>
          <cell r="S216">
            <v>32.5242</v>
          </cell>
          <cell r="T216">
            <v>28.46481</v>
          </cell>
          <cell r="U216">
            <v>31.109169999999999</v>
          </cell>
          <cell r="V216">
            <v>39.109169999999999</v>
          </cell>
          <cell r="W216">
            <v>44.629620000000003</v>
          </cell>
          <cell r="X216">
            <v>36.629620000000003</v>
          </cell>
          <cell r="Y216">
            <v>34.787669999999999</v>
          </cell>
          <cell r="Z216">
            <v>36.017629999999997</v>
          </cell>
          <cell r="AA216">
            <v>40.643389999999997</v>
          </cell>
          <cell r="AB216">
            <v>46.643389999999997</v>
          </cell>
          <cell r="AC216">
            <v>42.987789999999997</v>
          </cell>
          <cell r="AD216">
            <v>-3.6555999999999997</v>
          </cell>
        </row>
        <row r="217">
          <cell r="A217" t="str">
            <v>DataSpec</v>
          </cell>
          <cell r="B217" t="str">
            <v>Data</v>
          </cell>
          <cell r="C217" t="str">
            <v>Rating</v>
          </cell>
          <cell r="D217" t="str">
            <v>Rating</v>
          </cell>
          <cell r="E217" t="str">
            <v>Q134KUV_2895</v>
          </cell>
          <cell r="F217" t="str">
            <v>NONE</v>
          </cell>
          <cell r="G217">
            <v>28.95</v>
          </cell>
          <cell r="H217" t="str">
            <v xml:space="preserve">        Maschinen für das Papiergewerbe</v>
          </cell>
          <cell r="I217" t="str">
            <v>SELF</v>
          </cell>
          <cell r="J217" t="str">
            <v>SELF</v>
          </cell>
          <cell r="K217" t="str">
            <v>OV</v>
          </cell>
          <cell r="L217" t="str">
            <v>NE</v>
          </cell>
          <cell r="M217">
            <v>5</v>
          </cell>
          <cell r="O217" t="str">
            <v>28,95</v>
          </cell>
          <cell r="P217" t="str">
            <v>Maschinen für das Papiergewerbe</v>
          </cell>
          <cell r="Q217">
            <v>43.841670000000001</v>
          </cell>
          <cell r="R217">
            <v>44.804789999999997</v>
          </cell>
          <cell r="S217">
            <v>50.09525</v>
          </cell>
          <cell r="T217">
            <v>50.762970000000003</v>
          </cell>
          <cell r="U217">
            <v>52.3994</v>
          </cell>
          <cell r="V217">
            <v>59.755510000000001</v>
          </cell>
          <cell r="W217">
            <v>63.211260000000003</v>
          </cell>
          <cell r="X217">
            <v>62.751669999999997</v>
          </cell>
          <cell r="Y217">
            <v>69.679150000000007</v>
          </cell>
          <cell r="Z217">
            <v>63.985289999999999</v>
          </cell>
          <cell r="AA217">
            <v>69.985290000000006</v>
          </cell>
          <cell r="AB217">
            <v>63.985289999999999</v>
          </cell>
          <cell r="AC217">
            <v>64.638419999999996</v>
          </cell>
          <cell r="AD217">
            <v>0.65312999999999732</v>
          </cell>
        </row>
        <row r="218">
          <cell r="A218" t="str">
            <v>DataSpec</v>
          </cell>
          <cell r="B218" t="str">
            <v>Data</v>
          </cell>
          <cell r="C218" t="str">
            <v>Rating</v>
          </cell>
          <cell r="D218" t="str">
            <v>Rating</v>
          </cell>
          <cell r="E218" t="str">
            <v>Q134KUV_2896</v>
          </cell>
          <cell r="F218" t="str">
            <v>NONE</v>
          </cell>
          <cell r="G218">
            <v>28.96</v>
          </cell>
          <cell r="H218" t="str">
            <v xml:space="preserve">        Maschinen: Gummi- und Kunststoffverarb.</v>
          </cell>
          <cell r="I218" t="str">
            <v>SELF</v>
          </cell>
          <cell r="J218" t="str">
            <v>SELF</v>
          </cell>
          <cell r="K218" t="str">
            <v>OV</v>
          </cell>
          <cell r="L218" t="str">
            <v>NE</v>
          </cell>
          <cell r="M218">
            <v>5</v>
          </cell>
          <cell r="O218" t="str">
            <v>28,96</v>
          </cell>
          <cell r="P218" t="str">
            <v>Maschinen: Gummi- und Kunststoffverarb.</v>
          </cell>
          <cell r="Q218">
            <v>36.689160000000001</v>
          </cell>
          <cell r="R218">
            <v>28.689160000000001</v>
          </cell>
          <cell r="S218">
            <v>36.689160000000001</v>
          </cell>
          <cell r="T218">
            <v>38.802309999999999</v>
          </cell>
          <cell r="U218">
            <v>36.085329999999999</v>
          </cell>
          <cell r="V218">
            <v>34.044719999999998</v>
          </cell>
          <cell r="W218">
            <v>33.06033</v>
          </cell>
          <cell r="X218">
            <v>33.17089</v>
          </cell>
          <cell r="Y218">
            <v>30.253119999999999</v>
          </cell>
          <cell r="Z218">
            <v>33.39967</v>
          </cell>
          <cell r="AA218">
            <v>37.945099999999996</v>
          </cell>
          <cell r="AB218">
            <v>36.301090000000002</v>
          </cell>
          <cell r="AC218">
            <v>38.265839999999997</v>
          </cell>
          <cell r="AD218">
            <v>1.9647499999999951</v>
          </cell>
        </row>
        <row r="219">
          <cell r="A219" t="str">
            <v>DataSpec</v>
          </cell>
          <cell r="B219" t="str">
            <v>Data</v>
          </cell>
          <cell r="C219" t="str">
            <v>Rating</v>
          </cell>
          <cell r="D219" t="str">
            <v>Rating</v>
          </cell>
          <cell r="E219" t="str">
            <v>Q134KUV_2899</v>
          </cell>
          <cell r="F219" t="str">
            <v>NONE</v>
          </cell>
          <cell r="G219">
            <v>28.99</v>
          </cell>
          <cell r="H219" t="str">
            <v xml:space="preserve">        Druckmaschinen, Mehrzweckindustrieroboter</v>
          </cell>
          <cell r="I219" t="str">
            <v>SELF</v>
          </cell>
          <cell r="J219" t="str">
            <v>SELF</v>
          </cell>
          <cell r="K219" t="str">
            <v>OV</v>
          </cell>
          <cell r="L219" t="str">
            <v>NE</v>
          </cell>
          <cell r="M219">
            <v>5</v>
          </cell>
          <cell r="O219" t="str">
            <v>28,99</v>
          </cell>
          <cell r="P219" t="str">
            <v>Druckmaschinen, Mehrzweckindustrieroboter</v>
          </cell>
          <cell r="Q219">
            <v>43.301699999999997</v>
          </cell>
          <cell r="R219">
            <v>35.301699999999997</v>
          </cell>
          <cell r="S219">
            <v>43.301699999999997</v>
          </cell>
          <cell r="T219">
            <v>39.456240000000001</v>
          </cell>
          <cell r="U219">
            <v>43.06129</v>
          </cell>
          <cell r="V219">
            <v>44.419400000000003</v>
          </cell>
          <cell r="W219">
            <v>41.597189999999998</v>
          </cell>
          <cell r="X219">
            <v>39.694949999999999</v>
          </cell>
          <cell r="Y219">
            <v>36.150390000000002</v>
          </cell>
          <cell r="Z219">
            <v>36.685049999999997</v>
          </cell>
          <cell r="AA219">
            <v>33.019129999999997</v>
          </cell>
          <cell r="AB219">
            <v>36.368409999999997</v>
          </cell>
          <cell r="AC219">
            <v>42.368409999999997</v>
          </cell>
          <cell r="AD219">
            <v>6</v>
          </cell>
        </row>
        <row r="220">
          <cell r="A220" t="str">
            <v>DataSpec</v>
          </cell>
          <cell r="B220" t="str">
            <v>Data</v>
          </cell>
          <cell r="C220" t="str">
            <v>Rating</v>
          </cell>
          <cell r="D220" t="str">
            <v>Rating</v>
          </cell>
          <cell r="E220" t="str">
            <v>Q134KUV_29</v>
          </cell>
          <cell r="F220" t="str">
            <v>NONE</v>
          </cell>
          <cell r="G220">
            <v>29</v>
          </cell>
          <cell r="H220" t="str">
            <v xml:space="preserve">     Kraftwagen und -teile</v>
          </cell>
          <cell r="I220" t="str">
            <v>SELF</v>
          </cell>
          <cell r="J220" t="str">
            <v>SELF</v>
          </cell>
          <cell r="K220" t="str">
            <v>OV</v>
          </cell>
          <cell r="L220" t="str">
            <v>NE</v>
          </cell>
          <cell r="M220">
            <v>5</v>
          </cell>
          <cell r="O220">
            <v>29</v>
          </cell>
          <cell r="P220" t="str">
            <v>Kraftwagen und -teile</v>
          </cell>
          <cell r="Q220">
            <v>47.559989999999999</v>
          </cell>
          <cell r="R220">
            <v>40.707689999999999</v>
          </cell>
          <cell r="S220">
            <v>46.407580000000003</v>
          </cell>
          <cell r="T220">
            <v>40.750190000000003</v>
          </cell>
          <cell r="U220">
            <v>42.353929999999998</v>
          </cell>
          <cell r="V220">
            <v>44.054670000000002</v>
          </cell>
          <cell r="W220">
            <v>51.055680000000002</v>
          </cell>
          <cell r="X220">
            <v>44.940950000000001</v>
          </cell>
          <cell r="Y220">
            <v>46.012799999999999</v>
          </cell>
          <cell r="Z220">
            <v>45.791710000000002</v>
          </cell>
          <cell r="AA220">
            <v>48.661389999999997</v>
          </cell>
          <cell r="AB220">
            <v>51.616849999999999</v>
          </cell>
          <cell r="AC220">
            <v>46.266260000000003</v>
          </cell>
          <cell r="AD220">
            <v>-5.3505899999999968</v>
          </cell>
        </row>
        <row r="221">
          <cell r="A221" t="str">
            <v>DataSpec</v>
          </cell>
          <cell r="B221" t="str">
            <v>Data</v>
          </cell>
          <cell r="C221" t="str">
            <v>Rating</v>
          </cell>
          <cell r="D221" t="str">
            <v>Rating</v>
          </cell>
          <cell r="E221" t="str">
            <v>Q134KUV_291</v>
          </cell>
          <cell r="F221" t="str">
            <v>NONE</v>
          </cell>
          <cell r="G221">
            <v>29.1</v>
          </cell>
          <cell r="H221" t="str">
            <v xml:space="preserve">      Kraftwagen und -motoren</v>
          </cell>
          <cell r="I221" t="str">
            <v>SELF</v>
          </cell>
          <cell r="J221" t="str">
            <v>SELF</v>
          </cell>
          <cell r="K221" t="str">
            <v>OV</v>
          </cell>
          <cell r="L221" t="str">
            <v>NE</v>
          </cell>
          <cell r="M221">
            <v>5</v>
          </cell>
          <cell r="O221" t="str">
            <v>29,1</v>
          </cell>
          <cell r="P221" t="str">
            <v>Kraftwagen und -motoren</v>
          </cell>
          <cell r="Q221">
            <v>42.759399999999999</v>
          </cell>
          <cell r="R221">
            <v>40.652549999999998</v>
          </cell>
          <cell r="S221">
            <v>45.155059999999999</v>
          </cell>
          <cell r="T221">
            <v>40.511420000000001</v>
          </cell>
          <cell r="U221">
            <v>44.814860000000003</v>
          </cell>
          <cell r="V221">
            <v>43.751989999999999</v>
          </cell>
          <cell r="W221">
            <v>43.617280000000001</v>
          </cell>
          <cell r="X221">
            <v>40.12912</v>
          </cell>
          <cell r="Y221">
            <v>39.722029999999997</v>
          </cell>
          <cell r="Z221">
            <v>39.746420000000001</v>
          </cell>
          <cell r="AA221">
            <v>35.212000000000003</v>
          </cell>
          <cell r="AB221">
            <v>30.887070000000001</v>
          </cell>
          <cell r="AC221">
            <v>33.132820000000002</v>
          </cell>
          <cell r="AD221">
            <v>2.245750000000001</v>
          </cell>
        </row>
        <row r="222">
          <cell r="A222" t="str">
            <v>DataSpec</v>
          </cell>
          <cell r="B222" t="str">
            <v>Data</v>
          </cell>
          <cell r="C222" t="str">
            <v>Rating</v>
          </cell>
          <cell r="D222" t="str">
            <v>Rating</v>
          </cell>
          <cell r="E222" t="str">
            <v>Q134KUV_292</v>
          </cell>
          <cell r="F222" t="str">
            <v>NONE</v>
          </cell>
          <cell r="G222">
            <v>29.2</v>
          </cell>
          <cell r="H222" t="str">
            <v xml:space="preserve">      Karosserien, Aufbauten, Anhänger</v>
          </cell>
          <cell r="I222" t="str">
            <v>SELF</v>
          </cell>
          <cell r="J222" t="str">
            <v>SELF</v>
          </cell>
          <cell r="K222" t="str">
            <v>OV</v>
          </cell>
          <cell r="L222" t="str">
            <v>NE</v>
          </cell>
          <cell r="M222">
            <v>5</v>
          </cell>
          <cell r="O222" t="str">
            <v>29,2</v>
          </cell>
          <cell r="P222" t="str">
            <v>Karosserien, Aufbauten, Anhänger</v>
          </cell>
          <cell r="Q222">
            <v>49.436259999999997</v>
          </cell>
          <cell r="R222">
            <v>42.845570000000002</v>
          </cell>
          <cell r="S222">
            <v>46.329689999999999</v>
          </cell>
          <cell r="T222">
            <v>42.940109999999997</v>
          </cell>
          <cell r="U222">
            <v>37.050429999999999</v>
          </cell>
          <cell r="V222">
            <v>45.050429999999999</v>
          </cell>
          <cell r="W222">
            <v>52.402819999999998</v>
          </cell>
          <cell r="X222">
            <v>47.50909</v>
          </cell>
          <cell r="Y222">
            <v>49.181049999999999</v>
          </cell>
          <cell r="Z222">
            <v>49.745330000000003</v>
          </cell>
          <cell r="AA222">
            <v>55.745330000000003</v>
          </cell>
          <cell r="AB222">
            <v>56.821129999999997</v>
          </cell>
          <cell r="AC222">
            <v>50.821129999999997</v>
          </cell>
          <cell r="AD222">
            <v>-6</v>
          </cell>
        </row>
        <row r="223">
          <cell r="A223" t="str">
            <v>DataSpec</v>
          </cell>
          <cell r="B223" t="str">
            <v>Data</v>
          </cell>
          <cell r="C223" t="str">
            <v>Rating</v>
          </cell>
          <cell r="D223" t="str">
            <v>Rating</v>
          </cell>
          <cell r="E223" t="str">
            <v>Q134KUV_293</v>
          </cell>
          <cell r="F223" t="str">
            <v>NONE</v>
          </cell>
          <cell r="G223">
            <v>29.3</v>
          </cell>
          <cell r="H223" t="str">
            <v xml:space="preserve">      Automobilzulieferer</v>
          </cell>
          <cell r="I223" t="str">
            <v>SELF</v>
          </cell>
          <cell r="J223" t="str">
            <v>SELF</v>
          </cell>
          <cell r="K223" t="str">
            <v>OV</v>
          </cell>
          <cell r="L223" t="str">
            <v>NE</v>
          </cell>
          <cell r="M223">
            <v>5</v>
          </cell>
          <cell r="O223" t="str">
            <v>29,3</v>
          </cell>
          <cell r="P223" t="str">
            <v>Automobilzulieferer</v>
          </cell>
          <cell r="Q223">
            <v>46.72034</v>
          </cell>
          <cell r="R223">
            <v>38.72034</v>
          </cell>
          <cell r="S223">
            <v>46.72034</v>
          </cell>
          <cell r="T223">
            <v>38.72034</v>
          </cell>
          <cell r="U223">
            <v>46.72034</v>
          </cell>
          <cell r="V223">
            <v>43.205419999999997</v>
          </cell>
          <cell r="W223">
            <v>51.205419999999997</v>
          </cell>
          <cell r="X223">
            <v>43.495460000000001</v>
          </cell>
          <cell r="Y223">
            <v>44.295050000000003</v>
          </cell>
          <cell r="Z223">
            <v>43.314680000000003</v>
          </cell>
          <cell r="AA223">
            <v>44.751089999999998</v>
          </cell>
          <cell r="AB223">
            <v>50.751089999999998</v>
          </cell>
          <cell r="AC223">
            <v>44.751089999999998</v>
          </cell>
          <cell r="AD223">
            <v>-6</v>
          </cell>
        </row>
        <row r="224">
          <cell r="A224" t="str">
            <v>DataSpec</v>
          </cell>
          <cell r="B224" t="str">
            <v>Data</v>
          </cell>
          <cell r="C224" t="str">
            <v>Rating</v>
          </cell>
          <cell r="D224" t="str">
            <v>Rating</v>
          </cell>
          <cell r="E224" t="str">
            <v>Q134KUV_30</v>
          </cell>
          <cell r="F224" t="str">
            <v>NONE</v>
          </cell>
          <cell r="G224">
            <v>30</v>
          </cell>
          <cell r="H224" t="str">
            <v xml:space="preserve">    Sonstiger Fahrzeugbau</v>
          </cell>
          <cell r="I224" t="str">
            <v>SELF</v>
          </cell>
          <cell r="J224" t="str">
            <v>SELF</v>
          </cell>
          <cell r="K224" t="str">
            <v>OV</v>
          </cell>
          <cell r="L224" t="str">
            <v>NE</v>
          </cell>
          <cell r="M224">
            <v>5</v>
          </cell>
          <cell r="O224">
            <v>30</v>
          </cell>
          <cell r="P224" t="str">
            <v>Sonstiger Fahrzeugbau</v>
          </cell>
          <cell r="Q224">
            <v>34.995980000000003</v>
          </cell>
          <cell r="R224">
            <v>34.692230000000002</v>
          </cell>
          <cell r="S224">
            <v>37.888770000000001</v>
          </cell>
          <cell r="T224">
            <v>37.512639999999998</v>
          </cell>
          <cell r="U224">
            <v>36.74924</v>
          </cell>
          <cell r="V224">
            <v>36.72878</v>
          </cell>
          <cell r="W224">
            <v>41.224829999999997</v>
          </cell>
          <cell r="X224">
            <v>36.611710000000002</v>
          </cell>
          <cell r="Y224">
            <v>36.866419999999998</v>
          </cell>
          <cell r="Z224">
            <v>38.005339999999997</v>
          </cell>
          <cell r="AA224">
            <v>38.451160000000002</v>
          </cell>
          <cell r="AB224">
            <v>41.615110000000001</v>
          </cell>
          <cell r="AC224">
            <v>45.901499999999999</v>
          </cell>
          <cell r="AD224">
            <v>4.2863899999999973</v>
          </cell>
        </row>
        <row r="225">
          <cell r="A225" t="str">
            <v>DataSpec</v>
          </cell>
          <cell r="B225" t="str">
            <v>Data</v>
          </cell>
          <cell r="C225" t="str">
            <v>Rating</v>
          </cell>
          <cell r="D225" t="str">
            <v>Rating</v>
          </cell>
          <cell r="E225" t="str">
            <v>Q134KUV_301</v>
          </cell>
          <cell r="F225" t="str">
            <v>NONE</v>
          </cell>
          <cell r="G225">
            <v>30.1</v>
          </cell>
          <cell r="H225" t="str">
            <v xml:space="preserve">      Schiff- und Bootsbau</v>
          </cell>
          <cell r="I225" t="str">
            <v>SELF</v>
          </cell>
          <cell r="J225" t="str">
            <v>SELF</v>
          </cell>
          <cell r="K225" t="str">
            <v>OV</v>
          </cell>
          <cell r="L225" t="str">
            <v>NE</v>
          </cell>
          <cell r="M225">
            <v>5</v>
          </cell>
          <cell r="O225" t="str">
            <v>30,1</v>
          </cell>
          <cell r="P225" t="str">
            <v>Schiff- und Bootsbau</v>
          </cell>
          <cell r="Q225">
            <v>37.376820000000002</v>
          </cell>
          <cell r="R225">
            <v>30.926970000000001</v>
          </cell>
          <cell r="S225">
            <v>31.903459999999999</v>
          </cell>
          <cell r="T225">
            <v>33.264710000000001</v>
          </cell>
          <cell r="U225">
            <v>33.805770000000003</v>
          </cell>
          <cell r="V225">
            <v>30.286850000000001</v>
          </cell>
          <cell r="W225">
            <v>32.810389999999998</v>
          </cell>
          <cell r="X225">
            <v>29.152270000000001</v>
          </cell>
          <cell r="Y225">
            <v>28.559619999999999</v>
          </cell>
          <cell r="Z225">
            <v>28.114149999999999</v>
          </cell>
          <cell r="AA225">
            <v>33.225110000000001</v>
          </cell>
          <cell r="AB225">
            <v>39.21219</v>
          </cell>
          <cell r="AC225">
            <v>45.065150000000003</v>
          </cell>
          <cell r="AD225">
            <v>5.852960000000003</v>
          </cell>
        </row>
        <row r="226">
          <cell r="A226" t="str">
            <v>DataSpec</v>
          </cell>
          <cell r="B226" t="str">
            <v>Data</v>
          </cell>
          <cell r="C226" t="str">
            <v>Rating</v>
          </cell>
          <cell r="D226" t="str">
            <v>Rating</v>
          </cell>
          <cell r="E226" t="str">
            <v>Q134KUV_3011</v>
          </cell>
          <cell r="F226" t="str">
            <v>NONE</v>
          </cell>
          <cell r="G226">
            <v>30.11</v>
          </cell>
          <cell r="H226" t="str">
            <v xml:space="preserve">        Schiffbau (ohne Boots- und Yachtbau)</v>
          </cell>
          <cell r="I226" t="str">
            <v>SELF</v>
          </cell>
          <cell r="J226" t="str">
            <v>SELF</v>
          </cell>
          <cell r="K226" t="str">
            <v>OV</v>
          </cell>
          <cell r="L226" t="str">
            <v>NE</v>
          </cell>
          <cell r="M226">
            <v>5</v>
          </cell>
          <cell r="O226" t="str">
            <v>30,11</v>
          </cell>
          <cell r="P226" t="str">
            <v>Schiffbau (ohne Boots- und Yachtbau)</v>
          </cell>
          <cell r="Q226">
            <v>37.285179999999997</v>
          </cell>
          <cell r="R226">
            <v>29.28518</v>
          </cell>
          <cell r="S226">
            <v>33.183909999999997</v>
          </cell>
          <cell r="T226">
            <v>35.98706</v>
          </cell>
          <cell r="U226">
            <v>34.705820000000003</v>
          </cell>
          <cell r="V226">
            <v>32.676380000000002</v>
          </cell>
          <cell r="W226">
            <v>35.176119999999997</v>
          </cell>
          <cell r="X226">
            <v>27.176120000000001</v>
          </cell>
          <cell r="Y226">
            <v>19.176120000000001</v>
          </cell>
          <cell r="Z226">
            <v>15.47645</v>
          </cell>
          <cell r="AA226">
            <v>21.47645</v>
          </cell>
          <cell r="AB226">
            <v>27.47645</v>
          </cell>
          <cell r="AC226">
            <v>33.47645</v>
          </cell>
          <cell r="AD226">
            <v>6</v>
          </cell>
        </row>
        <row r="227">
          <cell r="A227" t="str">
            <v>DataSpec</v>
          </cell>
          <cell r="B227" t="str">
            <v>Data</v>
          </cell>
          <cell r="C227" t="str">
            <v>Rating</v>
          </cell>
          <cell r="D227" t="str">
            <v>Rating</v>
          </cell>
          <cell r="E227" t="str">
            <v>Q134KUV_3012</v>
          </cell>
          <cell r="F227" t="str">
            <v>NONE</v>
          </cell>
          <cell r="G227">
            <v>30.12</v>
          </cell>
          <cell r="H227" t="str">
            <v xml:space="preserve">        Boots- und Yachtbau</v>
          </cell>
          <cell r="I227" t="str">
            <v>SELF</v>
          </cell>
          <cell r="J227" t="str">
            <v>SELF</v>
          </cell>
          <cell r="K227" t="str">
            <v>OV</v>
          </cell>
          <cell r="L227" t="str">
            <v>NE</v>
          </cell>
          <cell r="M227">
            <v>5</v>
          </cell>
          <cell r="O227" t="str">
            <v>30,12</v>
          </cell>
          <cell r="P227" t="str">
            <v>Boots- und Yachtbau</v>
          </cell>
          <cell r="Q227">
            <v>38.866280000000003</v>
          </cell>
          <cell r="R227">
            <v>31.506209999999999</v>
          </cell>
          <cell r="S227">
            <v>28.149349999999998</v>
          </cell>
          <cell r="T227">
            <v>26.586189999999998</v>
          </cell>
          <cell r="U227">
            <v>29.849160000000001</v>
          </cell>
          <cell r="V227">
            <v>28.55227</v>
          </cell>
          <cell r="W227">
            <v>31.313549999999999</v>
          </cell>
          <cell r="X227">
            <v>31.466480000000001</v>
          </cell>
          <cell r="Y227">
            <v>31.174489999999999</v>
          </cell>
          <cell r="Z227">
            <v>31.62199</v>
          </cell>
          <cell r="AA227">
            <v>37.621989999999997</v>
          </cell>
          <cell r="AB227">
            <v>43.621989999999997</v>
          </cell>
          <cell r="AC227">
            <v>49.621989999999997</v>
          </cell>
          <cell r="AD227">
            <v>6</v>
          </cell>
        </row>
        <row r="228">
          <cell r="A228" t="str">
            <v>DataSpec</v>
          </cell>
          <cell r="B228" t="str">
            <v>Data</v>
          </cell>
          <cell r="C228" t="str">
            <v>Rating</v>
          </cell>
          <cell r="D228" t="str">
            <v>Rating</v>
          </cell>
          <cell r="E228" t="str">
            <v>Q134KUV_302</v>
          </cell>
          <cell r="F228" t="str">
            <v>NONE</v>
          </cell>
          <cell r="G228">
            <v>30.2</v>
          </cell>
          <cell r="H228" t="str">
            <v xml:space="preserve">      Schienenfahrzeugbau</v>
          </cell>
          <cell r="I228" t="str">
            <v>SELF</v>
          </cell>
          <cell r="J228" t="str">
            <v>SELF</v>
          </cell>
          <cell r="K228" t="str">
            <v>OV</v>
          </cell>
          <cell r="L228" t="str">
            <v>NE</v>
          </cell>
          <cell r="M228">
            <v>5</v>
          </cell>
          <cell r="O228" t="str">
            <v>30,2</v>
          </cell>
          <cell r="P228" t="str">
            <v>Schienenfahrzeugbau</v>
          </cell>
          <cell r="Q228">
            <v>41.548639999999999</v>
          </cell>
          <cell r="R228">
            <v>44.564819999999997</v>
          </cell>
          <cell r="S228">
            <v>52.564819999999997</v>
          </cell>
          <cell r="T228">
            <v>54.62715</v>
          </cell>
          <cell r="U228">
            <v>51.540399999999998</v>
          </cell>
          <cell r="V228">
            <v>58.270789999999998</v>
          </cell>
          <cell r="W228">
            <v>60.48771</v>
          </cell>
          <cell r="X228">
            <v>58.897100000000002</v>
          </cell>
          <cell r="Y228">
            <v>56.933889999999998</v>
          </cell>
          <cell r="Z228">
            <v>57.358539999999998</v>
          </cell>
          <cell r="AA228">
            <v>57.616010000000003</v>
          </cell>
          <cell r="AB228">
            <v>63.616010000000003</v>
          </cell>
          <cell r="AC228">
            <v>65.21078</v>
          </cell>
          <cell r="AD228">
            <v>1.5947699999999969</v>
          </cell>
        </row>
        <row r="229">
          <cell r="A229" t="str">
            <v>DataSpec</v>
          </cell>
          <cell r="B229" t="str">
            <v>Data</v>
          </cell>
          <cell r="C229" t="str">
            <v>Rating</v>
          </cell>
          <cell r="D229" t="str">
            <v>Rating</v>
          </cell>
          <cell r="E229" t="str">
            <v>Q134KUV_303</v>
          </cell>
          <cell r="F229" t="str">
            <v>NONE</v>
          </cell>
          <cell r="G229">
            <v>30.3</v>
          </cell>
          <cell r="H229" t="str">
            <v xml:space="preserve">      Luft- und Raumfahrzeugbau</v>
          </cell>
          <cell r="I229" t="str">
            <v>SELF</v>
          </cell>
          <cell r="J229" t="str">
            <v>SELF</v>
          </cell>
          <cell r="K229" t="str">
            <v>OV</v>
          </cell>
          <cell r="L229" t="str">
            <v>NE</v>
          </cell>
          <cell r="M229">
            <v>5</v>
          </cell>
          <cell r="O229" t="str">
            <v>30,3</v>
          </cell>
          <cell r="P229" t="str">
            <v>Luft- und Raumfahrzeugbau</v>
          </cell>
          <cell r="Q229">
            <v>44.735379999999999</v>
          </cell>
          <cell r="R229">
            <v>43.23312</v>
          </cell>
          <cell r="S229">
            <v>37.30977</v>
          </cell>
          <cell r="T229">
            <v>37.778480000000002</v>
          </cell>
          <cell r="U229">
            <v>37.53586</v>
          </cell>
          <cell r="V229">
            <v>41.190359999999998</v>
          </cell>
          <cell r="W229">
            <v>44.897730000000003</v>
          </cell>
          <cell r="X229">
            <v>43.267270000000003</v>
          </cell>
          <cell r="Y229">
            <v>42.73554</v>
          </cell>
          <cell r="Z229">
            <v>43.397170000000003</v>
          </cell>
          <cell r="AA229">
            <v>37.397170000000003</v>
          </cell>
          <cell r="AB229">
            <v>35.47193</v>
          </cell>
          <cell r="AC229">
            <v>34.904310000000002</v>
          </cell>
          <cell r="AD229">
            <v>-0.56761999999999802</v>
          </cell>
        </row>
        <row r="230">
          <cell r="A230" t="str">
            <v>DataSpec</v>
          </cell>
          <cell r="B230" t="str">
            <v>Data</v>
          </cell>
          <cell r="C230" t="str">
            <v>Rating</v>
          </cell>
          <cell r="D230" t="str">
            <v>Rating</v>
          </cell>
          <cell r="E230" t="str">
            <v>Q134KUV_309</v>
          </cell>
          <cell r="F230" t="str">
            <v>NONE</v>
          </cell>
          <cell r="G230">
            <v>30.9</v>
          </cell>
          <cell r="H230" t="str">
            <v xml:space="preserve">      Krafträder, Fahrräder, Gespannfahrzeuge u.a.</v>
          </cell>
          <cell r="I230" t="str">
            <v>SELF</v>
          </cell>
          <cell r="J230" t="str">
            <v>SELF</v>
          </cell>
          <cell r="K230" t="str">
            <v>OV</v>
          </cell>
          <cell r="L230" t="str">
            <v>NE</v>
          </cell>
          <cell r="M230">
            <v>5</v>
          </cell>
          <cell r="O230" t="str">
            <v>30,9</v>
          </cell>
          <cell r="P230" t="str">
            <v>Krafträder, Fahrräder, Gespannfahrzeuge u.a.</v>
          </cell>
          <cell r="Q230">
            <v>26.957450000000001</v>
          </cell>
          <cell r="R230">
            <v>33.333100000000002</v>
          </cell>
          <cell r="S230">
            <v>41.333100000000002</v>
          </cell>
          <cell r="T230">
            <v>37.751669999999997</v>
          </cell>
          <cell r="U230">
            <v>35.88805</v>
          </cell>
          <cell r="V230">
            <v>36.579920000000001</v>
          </cell>
          <cell r="W230">
            <v>44.579920000000001</v>
          </cell>
          <cell r="X230">
            <v>36.579920000000001</v>
          </cell>
          <cell r="Y230">
            <v>38.819040000000001</v>
          </cell>
          <cell r="Z230">
            <v>42.331679999999999</v>
          </cell>
          <cell r="AA230">
            <v>40.522880000000001</v>
          </cell>
          <cell r="AB230">
            <v>41.236190000000001</v>
          </cell>
          <cell r="AC230">
            <v>46.970770000000002</v>
          </cell>
          <cell r="AD230">
            <v>5.7345800000000011</v>
          </cell>
        </row>
        <row r="231">
          <cell r="A231" t="str">
            <v>DataSpec</v>
          </cell>
          <cell r="B231" t="str">
            <v>Data</v>
          </cell>
          <cell r="C231" t="str">
            <v>Rating</v>
          </cell>
          <cell r="D231" t="str">
            <v>Rating</v>
          </cell>
          <cell r="E231" t="str">
            <v>Q134KUV_31</v>
          </cell>
          <cell r="F231" t="str">
            <v>NONE</v>
          </cell>
          <cell r="G231">
            <v>31</v>
          </cell>
          <cell r="H231" t="str">
            <v xml:space="preserve">    Möbel</v>
          </cell>
          <cell r="I231" t="str">
            <v>SELF</v>
          </cell>
          <cell r="J231" t="str">
            <v>SELF</v>
          </cell>
          <cell r="K231" t="str">
            <v>OV</v>
          </cell>
          <cell r="L231" t="str">
            <v>NE</v>
          </cell>
          <cell r="M231">
            <v>5</v>
          </cell>
          <cell r="O231">
            <v>31</v>
          </cell>
          <cell r="P231" t="str">
            <v>Möbel</v>
          </cell>
          <cell r="Q231">
            <v>40.090910000000001</v>
          </cell>
          <cell r="R231">
            <v>39.491059999999997</v>
          </cell>
          <cell r="S231">
            <v>45.945410000000003</v>
          </cell>
          <cell r="T231">
            <v>47.841569999999997</v>
          </cell>
          <cell r="U231">
            <v>47.780079999999998</v>
          </cell>
          <cell r="V231">
            <v>47.351239999999997</v>
          </cell>
          <cell r="W231">
            <v>48.244959999999999</v>
          </cell>
          <cell r="X231">
            <v>48.339170000000003</v>
          </cell>
          <cell r="Y231">
            <v>47.680860000000003</v>
          </cell>
          <cell r="Z231">
            <v>49.374049999999997</v>
          </cell>
          <cell r="AA231">
            <v>48.77937</v>
          </cell>
          <cell r="AB231">
            <v>54.420209999999997</v>
          </cell>
          <cell r="AC231">
            <v>53.581530000000001</v>
          </cell>
          <cell r="AD231">
            <v>-0.83867999999999654</v>
          </cell>
        </row>
        <row r="232">
          <cell r="A232" t="str">
            <v>DataSpec</v>
          </cell>
          <cell r="B232" t="str">
            <v>Data</v>
          </cell>
          <cell r="C232" t="str">
            <v>Rating</v>
          </cell>
          <cell r="D232" t="str">
            <v>Rating</v>
          </cell>
          <cell r="E232" t="str">
            <v>Q134KUV_3101</v>
          </cell>
          <cell r="F232" t="str">
            <v>NONE</v>
          </cell>
          <cell r="G232">
            <v>31.01</v>
          </cell>
          <cell r="H232" t="str">
            <v xml:space="preserve">        Büro- und Ladenmöbel</v>
          </cell>
          <cell r="I232" t="str">
            <v>SELF</v>
          </cell>
          <cell r="J232" t="str">
            <v>SELF</v>
          </cell>
          <cell r="K232" t="str">
            <v>OV</v>
          </cell>
          <cell r="L232" t="str">
            <v>NE</v>
          </cell>
          <cell r="M232">
            <v>5</v>
          </cell>
          <cell r="O232" t="str">
            <v>31,01</v>
          </cell>
          <cell r="P232" t="str">
            <v>Büro- und Ladenmöbel</v>
          </cell>
          <cell r="Q232">
            <v>39.555280000000003</v>
          </cell>
          <cell r="R232">
            <v>36.017420000000001</v>
          </cell>
          <cell r="S232">
            <v>32.056620000000002</v>
          </cell>
          <cell r="T232">
            <v>31.59618</v>
          </cell>
          <cell r="U232">
            <v>33.479860000000002</v>
          </cell>
          <cell r="V232">
            <v>33.647469999999998</v>
          </cell>
          <cell r="W232">
            <v>35.296149999999997</v>
          </cell>
          <cell r="X232">
            <v>34.39049</v>
          </cell>
          <cell r="Y232">
            <v>35.901400000000002</v>
          </cell>
          <cell r="Z232">
            <v>33.971550000000001</v>
          </cell>
          <cell r="AA232">
            <v>39.971550000000001</v>
          </cell>
          <cell r="AB232">
            <v>44.668509999999998</v>
          </cell>
          <cell r="AC232">
            <v>41.633600000000001</v>
          </cell>
          <cell r="AD232">
            <v>-3.0349099999999964</v>
          </cell>
        </row>
        <row r="233">
          <cell r="A233" t="str">
            <v>DataSpec</v>
          </cell>
          <cell r="B233" t="str">
            <v>Data</v>
          </cell>
          <cell r="C233" t="str">
            <v>Rating</v>
          </cell>
          <cell r="D233" t="str">
            <v>Rating</v>
          </cell>
          <cell r="E233" t="str">
            <v>Q134KUV_3102</v>
          </cell>
          <cell r="F233" t="str">
            <v>NONE</v>
          </cell>
          <cell r="G233">
            <v>31.02</v>
          </cell>
          <cell r="H233" t="str">
            <v xml:space="preserve">        Küchenmöbel</v>
          </cell>
          <cell r="I233" t="str">
            <v>SELF</v>
          </cell>
          <cell r="J233" t="str">
            <v>SELF</v>
          </cell>
          <cell r="K233" t="str">
            <v>OV</v>
          </cell>
          <cell r="L233" t="str">
            <v>NE</v>
          </cell>
          <cell r="M233">
            <v>5</v>
          </cell>
          <cell r="O233" t="str">
            <v>31,02</v>
          </cell>
          <cell r="P233" t="str">
            <v>Küchenmöbel</v>
          </cell>
          <cell r="Q233">
            <v>41.479520000000001</v>
          </cell>
          <cell r="R233">
            <v>41.981340000000003</v>
          </cell>
          <cell r="S233">
            <v>40.496450000000003</v>
          </cell>
          <cell r="T233">
            <v>40.133920000000003</v>
          </cell>
          <cell r="U233">
            <v>39.91516</v>
          </cell>
          <cell r="V233">
            <v>35.718989999999998</v>
          </cell>
          <cell r="W233">
            <v>37.588279999999997</v>
          </cell>
          <cell r="X233">
            <v>39.748640000000002</v>
          </cell>
          <cell r="Y233">
            <v>39.212719999999997</v>
          </cell>
          <cell r="Z233">
            <v>39.879469999999998</v>
          </cell>
          <cell r="AA233">
            <v>45.350029999999997</v>
          </cell>
          <cell r="AB233">
            <v>49.092399999999998</v>
          </cell>
          <cell r="AC233">
            <v>50.868209999999998</v>
          </cell>
          <cell r="AD233">
            <v>1.7758099999999999</v>
          </cell>
        </row>
        <row r="234">
          <cell r="A234" t="str">
            <v>DataSpec</v>
          </cell>
          <cell r="B234" t="str">
            <v>Data</v>
          </cell>
          <cell r="C234" t="str">
            <v>Rating</v>
          </cell>
          <cell r="D234" t="str">
            <v>Rating</v>
          </cell>
          <cell r="E234" t="str">
            <v>Q134KUV_3103</v>
          </cell>
          <cell r="F234" t="str">
            <v>NONE</v>
          </cell>
          <cell r="G234">
            <v>31.03</v>
          </cell>
          <cell r="H234" t="str">
            <v xml:space="preserve">        Matratzen</v>
          </cell>
          <cell r="I234" t="str">
            <v>SELF</v>
          </cell>
          <cell r="J234" t="str">
            <v>SELF</v>
          </cell>
          <cell r="K234" t="str">
            <v>OV</v>
          </cell>
          <cell r="L234" t="str">
            <v>NE</v>
          </cell>
          <cell r="M234">
            <v>5</v>
          </cell>
          <cell r="O234" t="str">
            <v>31,03</v>
          </cell>
          <cell r="P234" t="str">
            <v>Matratzen</v>
          </cell>
          <cell r="Q234">
            <v>48.149679999999996</v>
          </cell>
          <cell r="R234">
            <v>45.65137</v>
          </cell>
          <cell r="S234">
            <v>46.860019999999999</v>
          </cell>
          <cell r="T234">
            <v>48.341630000000002</v>
          </cell>
          <cell r="U234">
            <v>48.03219</v>
          </cell>
          <cell r="V234">
            <v>43.122709999999998</v>
          </cell>
          <cell r="W234">
            <v>45.592579999999998</v>
          </cell>
          <cell r="X234">
            <v>37.810519999999997</v>
          </cell>
          <cell r="Y234">
            <v>34.936549999999997</v>
          </cell>
          <cell r="Z234">
            <v>37.801769999999998</v>
          </cell>
          <cell r="AA234">
            <v>33.90605</v>
          </cell>
          <cell r="AB234">
            <v>29.315770000000001</v>
          </cell>
          <cell r="AC234">
            <v>28.96274</v>
          </cell>
          <cell r="AD234">
            <v>-0.3530300000000004</v>
          </cell>
        </row>
        <row r="235">
          <cell r="A235" t="str">
            <v>DataSpec</v>
          </cell>
          <cell r="B235" t="str">
            <v>Data</v>
          </cell>
          <cell r="C235" t="str">
            <v>Rating</v>
          </cell>
          <cell r="D235" t="str">
            <v>Rating</v>
          </cell>
          <cell r="E235" t="str">
            <v>Q134KUV_3109</v>
          </cell>
          <cell r="F235" t="str">
            <v>NONE</v>
          </cell>
          <cell r="G235">
            <v>31.09</v>
          </cell>
          <cell r="H235" t="str">
            <v xml:space="preserve">        Schränke und Polstermöbel</v>
          </cell>
          <cell r="I235" t="str">
            <v>SELF</v>
          </cell>
          <cell r="J235" t="str">
            <v>SELF</v>
          </cell>
          <cell r="K235" t="str">
            <v>OV</v>
          </cell>
          <cell r="L235" t="str">
            <v>NE</v>
          </cell>
          <cell r="M235">
            <v>5</v>
          </cell>
          <cell r="O235" t="str">
            <v>31,09</v>
          </cell>
          <cell r="P235" t="str">
            <v>Schränke und Polstermöbel</v>
          </cell>
          <cell r="Q235">
            <v>39.941450000000003</v>
          </cell>
          <cell r="R235">
            <v>39.561169999999997</v>
          </cell>
          <cell r="S235">
            <v>47.561169999999997</v>
          </cell>
          <cell r="T235">
            <v>49.82723</v>
          </cell>
          <cell r="U235">
            <v>49.645440000000001</v>
          </cell>
          <cell r="V235">
            <v>49.485190000000003</v>
          </cell>
          <cell r="W235">
            <v>50.219760000000001</v>
          </cell>
          <cell r="X235">
            <v>50.373719999999999</v>
          </cell>
          <cell r="Y235">
            <v>49.535760000000003</v>
          </cell>
          <cell r="Z235">
            <v>51.620519999999999</v>
          </cell>
          <cell r="AA235">
            <v>50.092449999999999</v>
          </cell>
          <cell r="AB235">
            <v>56.092449999999999</v>
          </cell>
          <cell r="AC235">
            <v>55.211620000000003</v>
          </cell>
          <cell r="AD235">
            <v>-0.88082999999999601</v>
          </cell>
        </row>
        <row r="236">
          <cell r="A236" t="str">
            <v>DataSpec</v>
          </cell>
          <cell r="B236" t="str">
            <v>Data</v>
          </cell>
          <cell r="C236" t="str">
            <v>Rating</v>
          </cell>
          <cell r="D236" t="str">
            <v>Rating</v>
          </cell>
          <cell r="E236" t="str">
            <v>Q134KUV_32</v>
          </cell>
          <cell r="F236" t="str">
            <v>NONE</v>
          </cell>
          <cell r="G236">
            <v>32</v>
          </cell>
          <cell r="H236" t="str">
            <v xml:space="preserve">    Sonstige Waren</v>
          </cell>
          <cell r="I236" t="str">
            <v>SELF</v>
          </cell>
          <cell r="J236" t="str">
            <v>SELF</v>
          </cell>
          <cell r="K236" t="str">
            <v>OV</v>
          </cell>
          <cell r="L236" t="str">
            <v>NE</v>
          </cell>
          <cell r="M236">
            <v>5</v>
          </cell>
          <cell r="O236">
            <v>32</v>
          </cell>
          <cell r="P236" t="str">
            <v>Sonstige Waren</v>
          </cell>
          <cell r="Q236">
            <v>38.487630000000003</v>
          </cell>
          <cell r="R236">
            <v>35.486899999999999</v>
          </cell>
          <cell r="S236">
            <v>38.338999999999999</v>
          </cell>
          <cell r="T236">
            <v>38.184350000000002</v>
          </cell>
          <cell r="U236">
            <v>39.964390000000002</v>
          </cell>
          <cell r="V236">
            <v>37.339880000000001</v>
          </cell>
          <cell r="W236">
            <v>37.135570000000001</v>
          </cell>
          <cell r="X236">
            <v>35.521450000000002</v>
          </cell>
          <cell r="Y236">
            <v>35.018740000000001</v>
          </cell>
          <cell r="Z236">
            <v>37.411879999999996</v>
          </cell>
          <cell r="AA236">
            <v>41.163049999999998</v>
          </cell>
          <cell r="AB236">
            <v>44.37838</v>
          </cell>
          <cell r="AC236">
            <v>44.026420000000002</v>
          </cell>
          <cell r="AD236">
            <v>-0.35195999999999827</v>
          </cell>
        </row>
        <row r="237">
          <cell r="A237" t="str">
            <v>DataSpec</v>
          </cell>
          <cell r="B237" t="str">
            <v>Data</v>
          </cell>
          <cell r="C237" t="str">
            <v>Rating</v>
          </cell>
          <cell r="D237" t="str">
            <v>Rating</v>
          </cell>
          <cell r="E237" t="str">
            <v>Q134KUV_321</v>
          </cell>
          <cell r="F237" t="str">
            <v>NONE</v>
          </cell>
          <cell r="G237">
            <v>32.1</v>
          </cell>
          <cell r="H237" t="str">
            <v xml:space="preserve">      Schmuck</v>
          </cell>
          <cell r="I237" t="str">
            <v>SELF</v>
          </cell>
          <cell r="J237" t="str">
            <v>SELF</v>
          </cell>
          <cell r="K237" t="str">
            <v>OV</v>
          </cell>
          <cell r="L237" t="str">
            <v>NE</v>
          </cell>
          <cell r="M237">
            <v>5</v>
          </cell>
          <cell r="O237" t="str">
            <v>32,1</v>
          </cell>
          <cell r="P237" t="str">
            <v>Schmuck</v>
          </cell>
          <cell r="Q237">
            <v>51.628059999999998</v>
          </cell>
          <cell r="R237">
            <v>43.628059999999998</v>
          </cell>
          <cell r="S237">
            <v>35.628059999999998</v>
          </cell>
          <cell r="T237">
            <v>34.365220000000001</v>
          </cell>
          <cell r="U237">
            <v>37.188040000000001</v>
          </cell>
          <cell r="V237">
            <v>36.95194</v>
          </cell>
          <cell r="W237">
            <v>36.202730000000003</v>
          </cell>
          <cell r="X237">
            <v>30.617349999999998</v>
          </cell>
          <cell r="Y237">
            <v>33.098750000000003</v>
          </cell>
          <cell r="Z237">
            <v>39.26679</v>
          </cell>
          <cell r="AA237">
            <v>44.73753</v>
          </cell>
          <cell r="AB237">
            <v>48.545830000000002</v>
          </cell>
          <cell r="AC237">
            <v>42.672890000000002</v>
          </cell>
          <cell r="AD237">
            <v>-5.8729399999999998</v>
          </cell>
        </row>
        <row r="238">
          <cell r="A238" t="str">
            <v>DataSpec</v>
          </cell>
          <cell r="B238" t="str">
            <v>Data</v>
          </cell>
          <cell r="C238" t="str">
            <v>Rating</v>
          </cell>
          <cell r="D238" t="str">
            <v>Rating</v>
          </cell>
          <cell r="E238" t="str">
            <v>Q134KUV_322</v>
          </cell>
          <cell r="F238" t="str">
            <v>NONE</v>
          </cell>
          <cell r="G238">
            <v>32.200000000000003</v>
          </cell>
          <cell r="H238" t="str">
            <v xml:space="preserve">      Musikinstrumente</v>
          </cell>
          <cell r="I238" t="str">
            <v>SELF</v>
          </cell>
          <cell r="J238" t="str">
            <v>SELF</v>
          </cell>
          <cell r="K238" t="str">
            <v>OV</v>
          </cell>
          <cell r="L238" t="str">
            <v>NE</v>
          </cell>
          <cell r="M238">
            <v>5</v>
          </cell>
          <cell r="O238" t="str">
            <v>32,2</v>
          </cell>
          <cell r="P238" t="str">
            <v>Musikinstrumente</v>
          </cell>
          <cell r="Q238">
            <v>34.07667</v>
          </cell>
          <cell r="R238">
            <v>30.511600000000001</v>
          </cell>
          <cell r="S238">
            <v>33.329149999999998</v>
          </cell>
          <cell r="T238">
            <v>39.727290000000004</v>
          </cell>
          <cell r="U238">
            <v>39.670400000000001</v>
          </cell>
          <cell r="V238">
            <v>31.670400000000001</v>
          </cell>
          <cell r="W238">
            <v>27.519279999999998</v>
          </cell>
          <cell r="X238">
            <v>25.14329</v>
          </cell>
          <cell r="Y238">
            <v>23.946179999999998</v>
          </cell>
          <cell r="Z238">
            <v>26.325669999999999</v>
          </cell>
          <cell r="AA238">
            <v>25.5212</v>
          </cell>
          <cell r="AB238">
            <v>25.66037</v>
          </cell>
          <cell r="AC238">
            <v>31.66037</v>
          </cell>
          <cell r="AD238">
            <v>6</v>
          </cell>
        </row>
        <row r="239">
          <cell r="A239" t="str">
            <v>DataSpec</v>
          </cell>
          <cell r="B239" t="str">
            <v>Data</v>
          </cell>
          <cell r="C239" t="str">
            <v>Rating</v>
          </cell>
          <cell r="D239" t="str">
            <v>Rating</v>
          </cell>
          <cell r="E239" t="str">
            <v>Q134KUV_323</v>
          </cell>
          <cell r="F239" t="str">
            <v>NONE</v>
          </cell>
          <cell r="G239">
            <v>32.299999999999997</v>
          </cell>
          <cell r="H239" t="str">
            <v xml:space="preserve">      Sportgeräte</v>
          </cell>
          <cell r="I239" t="str">
            <v>SELF</v>
          </cell>
          <cell r="J239" t="str">
            <v>SELF</v>
          </cell>
          <cell r="K239" t="str">
            <v>OV</v>
          </cell>
          <cell r="L239" t="str">
            <v>NE</v>
          </cell>
          <cell r="M239">
            <v>5</v>
          </cell>
          <cell r="O239" t="str">
            <v>32,3</v>
          </cell>
          <cell r="P239" t="str">
            <v>Sportgeräte</v>
          </cell>
          <cell r="Q239">
            <v>45.101799999999997</v>
          </cell>
          <cell r="R239">
            <v>45.44706</v>
          </cell>
          <cell r="S239">
            <v>49.551070000000003</v>
          </cell>
          <cell r="T239">
            <v>48.699080000000002</v>
          </cell>
          <cell r="U239">
            <v>46.630070000000003</v>
          </cell>
          <cell r="V239">
            <v>48.48254</v>
          </cell>
          <cell r="W239">
            <v>47.822899999999997</v>
          </cell>
          <cell r="X239">
            <v>55.277290000000001</v>
          </cell>
          <cell r="Y239">
            <v>54.313890000000001</v>
          </cell>
          <cell r="Z239">
            <v>46.857489999999999</v>
          </cell>
          <cell r="AA239">
            <v>52.857489999999999</v>
          </cell>
          <cell r="AB239">
            <v>52.248570000000001</v>
          </cell>
          <cell r="AC239">
            <v>55.03163</v>
          </cell>
          <cell r="AD239">
            <v>2.783059999999999</v>
          </cell>
        </row>
        <row r="240">
          <cell r="A240" t="str">
            <v>DataSpec</v>
          </cell>
          <cell r="B240" t="str">
            <v>Data</v>
          </cell>
          <cell r="C240" t="str">
            <v>Rating</v>
          </cell>
          <cell r="D240" t="str">
            <v>Rating</v>
          </cell>
          <cell r="E240" t="str">
            <v>Q134KUV_324</v>
          </cell>
          <cell r="F240" t="str">
            <v>NONE</v>
          </cell>
          <cell r="G240">
            <v>32.4</v>
          </cell>
          <cell r="H240" t="str">
            <v xml:space="preserve">      Spielwaren</v>
          </cell>
          <cell r="I240" t="str">
            <v>SELF</v>
          </cell>
          <cell r="J240" t="str">
            <v>SELF</v>
          </cell>
          <cell r="K240" t="str">
            <v>OV</v>
          </cell>
          <cell r="L240" t="str">
            <v>NE</v>
          </cell>
          <cell r="M240">
            <v>5</v>
          </cell>
          <cell r="O240" t="str">
            <v>32,4</v>
          </cell>
          <cell r="P240" t="str">
            <v>Spielwaren</v>
          </cell>
          <cell r="Q240">
            <v>25.49821</v>
          </cell>
          <cell r="R240">
            <v>25.685230000000001</v>
          </cell>
          <cell r="S240">
            <v>20.40382</v>
          </cell>
          <cell r="T240">
            <v>23.87369</v>
          </cell>
          <cell r="U240">
            <v>21.213069999999998</v>
          </cell>
          <cell r="V240">
            <v>22.49136</v>
          </cell>
          <cell r="W240">
            <v>18.05415</v>
          </cell>
          <cell r="X240">
            <v>21.68909</v>
          </cell>
          <cell r="Y240">
            <v>21.86749</v>
          </cell>
          <cell r="Z240">
            <v>23.369810000000001</v>
          </cell>
          <cell r="AA240">
            <v>29.369810000000001</v>
          </cell>
          <cell r="AB240">
            <v>32.19162</v>
          </cell>
          <cell r="AC240">
            <v>38.19162</v>
          </cell>
          <cell r="AD240">
            <v>6</v>
          </cell>
        </row>
        <row r="241">
          <cell r="A241" t="str">
            <v>DataSpec</v>
          </cell>
          <cell r="B241" t="str">
            <v>Data</v>
          </cell>
          <cell r="C241" t="str">
            <v>Rating</v>
          </cell>
          <cell r="D241" t="str">
            <v>Rating</v>
          </cell>
          <cell r="E241" t="str">
            <v>Q134KUV_325</v>
          </cell>
          <cell r="F241" t="str">
            <v>NONE</v>
          </cell>
          <cell r="G241">
            <v>32.5</v>
          </cell>
          <cell r="H241" t="str">
            <v xml:space="preserve">      (Zahn-) Medizinische Apparate</v>
          </cell>
          <cell r="I241" t="str">
            <v>SELF</v>
          </cell>
          <cell r="J241" t="str">
            <v>SELF</v>
          </cell>
          <cell r="K241" t="str">
            <v>OV</v>
          </cell>
          <cell r="L241" t="str">
            <v>NE</v>
          </cell>
          <cell r="M241">
            <v>5</v>
          </cell>
          <cell r="O241" t="str">
            <v>32,5</v>
          </cell>
          <cell r="P241" t="str">
            <v>(Zahn-) Medizinische Apparate</v>
          </cell>
          <cell r="Q241">
            <v>35.98142</v>
          </cell>
          <cell r="R241">
            <v>33.624409999999997</v>
          </cell>
          <cell r="S241">
            <v>39.779499999999999</v>
          </cell>
          <cell r="T241">
            <v>40.615879999999997</v>
          </cell>
          <cell r="U241">
            <v>41.92642</v>
          </cell>
          <cell r="V241">
            <v>38.64273</v>
          </cell>
          <cell r="W241">
            <v>40.112400000000001</v>
          </cell>
          <cell r="X241">
            <v>36.766959999999997</v>
          </cell>
          <cell r="Y241">
            <v>34.94408</v>
          </cell>
          <cell r="Z241">
            <v>37.031799999999997</v>
          </cell>
          <cell r="AA241">
            <v>43.031799999999997</v>
          </cell>
          <cell r="AB241">
            <v>49.031799999999997</v>
          </cell>
          <cell r="AC241">
            <v>47.764499999999998</v>
          </cell>
          <cell r="AD241">
            <v>-1.2672999999999988</v>
          </cell>
        </row>
        <row r="242">
          <cell r="A242" t="str">
            <v>DataSpec</v>
          </cell>
          <cell r="B242" t="str">
            <v>Data</v>
          </cell>
          <cell r="C242" t="str">
            <v>Rating</v>
          </cell>
          <cell r="D242" t="str">
            <v>Rating</v>
          </cell>
          <cell r="E242" t="str">
            <v>Q134KUV_329</v>
          </cell>
          <cell r="F242" t="str">
            <v>NONE</v>
          </cell>
          <cell r="G242">
            <v>32.9</v>
          </cell>
          <cell r="H242" t="str">
            <v xml:space="preserve">      Sonstige Haushaltswaren</v>
          </cell>
          <cell r="I242" t="str">
            <v>SELF</v>
          </cell>
          <cell r="J242" t="str">
            <v>SELF</v>
          </cell>
          <cell r="K242" t="str">
            <v>OV</v>
          </cell>
          <cell r="L242" t="str">
            <v>NE</v>
          </cell>
          <cell r="M242">
            <v>5</v>
          </cell>
          <cell r="O242" t="str">
            <v>32,9</v>
          </cell>
          <cell r="P242" t="str">
            <v>Sonstige Haushaltswaren</v>
          </cell>
          <cell r="Q242">
            <v>34.744770000000003</v>
          </cell>
          <cell r="R242">
            <v>34.88796</v>
          </cell>
          <cell r="S242">
            <v>40.482239999999997</v>
          </cell>
          <cell r="T242">
            <v>34.101280000000003</v>
          </cell>
          <cell r="U242">
            <v>39.077190000000002</v>
          </cell>
          <cell r="V242">
            <v>36.64387</v>
          </cell>
          <cell r="W242">
            <v>33.138750000000002</v>
          </cell>
          <cell r="X242">
            <v>41.138750000000002</v>
          </cell>
          <cell r="Y242">
            <v>42.303919999999998</v>
          </cell>
          <cell r="Z242">
            <v>42.846130000000002</v>
          </cell>
          <cell r="AA242">
            <v>36.846130000000002</v>
          </cell>
          <cell r="AB242">
            <v>30.846129999999999</v>
          </cell>
          <cell r="AC242">
            <v>36.846130000000002</v>
          </cell>
          <cell r="AD242">
            <v>6.0000000000000036</v>
          </cell>
        </row>
        <row r="243">
          <cell r="A243" t="str">
            <v>DataSpec</v>
          </cell>
          <cell r="B243" t="str">
            <v>Data</v>
          </cell>
          <cell r="C243" t="str">
            <v>Rating</v>
          </cell>
          <cell r="D243" t="str">
            <v>Rating</v>
          </cell>
          <cell r="E243" t="str">
            <v>Q134KUV_33</v>
          </cell>
          <cell r="F243" t="str">
            <v>NONE</v>
          </cell>
          <cell r="G243">
            <v>33</v>
          </cell>
          <cell r="H243" t="str">
            <v xml:space="preserve">    Reparatur und Installation von Maschinen</v>
          </cell>
          <cell r="I243" t="str">
            <v>SELF</v>
          </cell>
          <cell r="J243" t="str">
            <v>SELF</v>
          </cell>
          <cell r="K243" t="str">
            <v>OV</v>
          </cell>
          <cell r="L243" t="str">
            <v>NE</v>
          </cell>
          <cell r="M243">
            <v>5</v>
          </cell>
          <cell r="O243">
            <v>33</v>
          </cell>
          <cell r="P243" t="str">
            <v>Reparatur und Installation von Maschinen</v>
          </cell>
          <cell r="Q243">
            <v>40.484340000000003</v>
          </cell>
          <cell r="R243">
            <v>35.12265</v>
          </cell>
          <cell r="S243">
            <v>36.056319999999999</v>
          </cell>
          <cell r="T243">
            <v>40.692369999999997</v>
          </cell>
          <cell r="U243">
            <v>40.055729999999997</v>
          </cell>
          <cell r="V243">
            <v>35.288530000000002</v>
          </cell>
          <cell r="W243">
            <v>33.924860000000002</v>
          </cell>
          <cell r="X243">
            <v>38.201149999999998</v>
          </cell>
          <cell r="Y243">
            <v>33.449309999999997</v>
          </cell>
          <cell r="Z243">
            <v>33.787579999999998</v>
          </cell>
          <cell r="AA243">
            <v>39.860849999999999</v>
          </cell>
          <cell r="AB243">
            <v>43.87773</v>
          </cell>
          <cell r="AC243">
            <v>43.2348</v>
          </cell>
          <cell r="AD243">
            <v>-0.64292999999999978</v>
          </cell>
        </row>
        <row r="244">
          <cell r="A244" t="str">
            <v>DataSpec</v>
          </cell>
          <cell r="B244" t="str">
            <v>Data</v>
          </cell>
          <cell r="C244" t="str">
            <v>Rating</v>
          </cell>
          <cell r="D244" t="str">
            <v>Rating</v>
          </cell>
          <cell r="E244" t="str">
            <v>Q134KUV_331</v>
          </cell>
          <cell r="F244" t="str">
            <v>NONE</v>
          </cell>
          <cell r="G244">
            <v>33.1</v>
          </cell>
          <cell r="H244" t="str">
            <v xml:space="preserve">      Reparatur von Metallerzeugnissen, Maschinen</v>
          </cell>
          <cell r="I244" t="str">
            <v>SELF</v>
          </cell>
          <cell r="J244" t="str">
            <v>SELF</v>
          </cell>
          <cell r="K244" t="str">
            <v>OV</v>
          </cell>
          <cell r="L244" t="str">
            <v>NE</v>
          </cell>
          <cell r="M244">
            <v>5</v>
          </cell>
          <cell r="O244" t="str">
            <v>33,1</v>
          </cell>
          <cell r="P244" t="str">
            <v>Reparatur von Metallerzeugnissen, Maschinen</v>
          </cell>
          <cell r="Q244">
            <v>37.19511</v>
          </cell>
          <cell r="R244">
            <v>29.677029999999998</v>
          </cell>
          <cell r="S244">
            <v>32.550649999999997</v>
          </cell>
          <cell r="T244">
            <v>39.948480000000004</v>
          </cell>
          <cell r="U244">
            <v>36.443269999999998</v>
          </cell>
          <cell r="V244">
            <v>29.875509999999998</v>
          </cell>
          <cell r="W244">
            <v>27.850660000000001</v>
          </cell>
          <cell r="X244">
            <v>30.977709999999998</v>
          </cell>
          <cell r="Y244">
            <v>24.69661</v>
          </cell>
          <cell r="Z244">
            <v>25.709019999999999</v>
          </cell>
          <cell r="AA244">
            <v>31.709019999999999</v>
          </cell>
          <cell r="AB244">
            <v>37.709020000000002</v>
          </cell>
          <cell r="AC244">
            <v>39.797339999999998</v>
          </cell>
          <cell r="AD244">
            <v>2.088319999999996</v>
          </cell>
        </row>
        <row r="245">
          <cell r="A245" t="str">
            <v>DataSpec</v>
          </cell>
          <cell r="B245" t="str">
            <v>Data</v>
          </cell>
          <cell r="C245" t="str">
            <v>Rating</v>
          </cell>
          <cell r="D245" t="str">
            <v>Rating</v>
          </cell>
          <cell r="E245" t="str">
            <v>Q134KUV_332</v>
          </cell>
          <cell r="F245" t="str">
            <v>NONE</v>
          </cell>
          <cell r="G245">
            <v>33.200000000000003</v>
          </cell>
          <cell r="H245" t="str">
            <v xml:space="preserve">      Installation von Maschinen a. n. g.</v>
          </cell>
          <cell r="I245" t="str">
            <v>SELF</v>
          </cell>
          <cell r="J245" t="str">
            <v>SELF</v>
          </cell>
          <cell r="K245" t="str">
            <v>OV</v>
          </cell>
          <cell r="L245" t="str">
            <v>NE</v>
          </cell>
          <cell r="M245">
            <v>5</v>
          </cell>
          <cell r="O245" t="str">
            <v>33,2</v>
          </cell>
          <cell r="P245" t="str">
            <v>Installation von Maschinen a. n. g.</v>
          </cell>
          <cell r="Q245">
            <v>45.612029999999997</v>
          </cell>
          <cell r="R245">
            <v>43.612029999999997</v>
          </cell>
          <cell r="S245">
            <v>41.612029999999997</v>
          </cell>
          <cell r="T245">
            <v>41.870899999999999</v>
          </cell>
          <cell r="U245">
            <v>45.767580000000002</v>
          </cell>
          <cell r="V245">
            <v>43.847329999999999</v>
          </cell>
          <cell r="W245">
            <v>43.529069999999997</v>
          </cell>
          <cell r="X245">
            <v>49.622489999999999</v>
          </cell>
          <cell r="Y245">
            <v>47.294460000000001</v>
          </cell>
          <cell r="Z245">
            <v>46.566360000000003</v>
          </cell>
          <cell r="AA245">
            <v>52.566360000000003</v>
          </cell>
          <cell r="AB245">
            <v>53.494889999999998</v>
          </cell>
          <cell r="AC245">
            <v>48.737070000000003</v>
          </cell>
          <cell r="AD245">
            <v>-4.7578199999999953</v>
          </cell>
        </row>
        <row r="246">
          <cell r="A246" t="str">
            <v>DataSpec</v>
          </cell>
          <cell r="B246" t="str">
            <v>Data</v>
          </cell>
          <cell r="C246" t="str">
            <v>Rating</v>
          </cell>
          <cell r="D246" t="str">
            <v>Rating</v>
          </cell>
          <cell r="E246" t="str">
            <v>Q134KUV_D</v>
          </cell>
          <cell r="F246" t="str">
            <v>NONE</v>
          </cell>
          <cell r="G246" t="str">
            <v>D</v>
          </cell>
          <cell r="H246" t="str">
            <v>Energieversorgung</v>
          </cell>
          <cell r="I246" t="str">
            <v>SELF</v>
          </cell>
          <cell r="J246" t="str">
            <v>SELF</v>
          </cell>
          <cell r="K246" t="str">
            <v>OV</v>
          </cell>
          <cell r="L246" t="str">
            <v>NE</v>
          </cell>
          <cell r="M246">
            <v>5</v>
          </cell>
          <cell r="O246" t="str">
            <v>D</v>
          </cell>
          <cell r="P246" t="str">
            <v>Energieversorgung</v>
          </cell>
          <cell r="Q246">
            <v>47.50506</v>
          </cell>
          <cell r="R246">
            <v>46.862769999999998</v>
          </cell>
          <cell r="S246">
            <v>49.33099</v>
          </cell>
          <cell r="T246">
            <v>46.500309999999999</v>
          </cell>
          <cell r="U246">
            <v>46.989879999999999</v>
          </cell>
          <cell r="V246">
            <v>46.816470000000002</v>
          </cell>
          <cell r="W246">
            <v>45.810650000000003</v>
          </cell>
          <cell r="X246">
            <v>45.122520000000002</v>
          </cell>
          <cell r="Y246">
            <v>44.683720000000001</v>
          </cell>
          <cell r="Z246">
            <v>44.771979999999999</v>
          </cell>
          <cell r="AA246">
            <v>50.366590000000002</v>
          </cell>
          <cell r="AB246">
            <v>50.601709999999997</v>
          </cell>
          <cell r="AC246">
            <v>51.494630000000001</v>
          </cell>
          <cell r="AD246">
            <v>0.89292000000000371</v>
          </cell>
        </row>
        <row r="247">
          <cell r="A247" t="str">
            <v>DataSpec</v>
          </cell>
          <cell r="B247" t="str">
            <v>Data</v>
          </cell>
          <cell r="C247" t="str">
            <v>Rating</v>
          </cell>
          <cell r="D247" t="str">
            <v>Rating</v>
          </cell>
          <cell r="E247" t="str">
            <v>Q134KUV_351</v>
          </cell>
          <cell r="F247" t="str">
            <v>NONE</v>
          </cell>
          <cell r="G247">
            <v>35.1</v>
          </cell>
          <cell r="H247" t="str">
            <v xml:space="preserve">      Elektrizitätsversorgung</v>
          </cell>
          <cell r="I247" t="str">
            <v>SELF</v>
          </cell>
          <cell r="J247" t="str">
            <v>SELF</v>
          </cell>
          <cell r="K247" t="str">
            <v>OV</v>
          </cell>
          <cell r="L247" t="str">
            <v>NE</v>
          </cell>
          <cell r="M247">
            <v>5</v>
          </cell>
          <cell r="O247" t="str">
            <v>35,1</v>
          </cell>
          <cell r="P247" t="str">
            <v>Elektrizitätsversorgung</v>
          </cell>
          <cell r="Q247">
            <v>47.441749999999999</v>
          </cell>
          <cell r="R247">
            <v>46.932540000000003</v>
          </cell>
          <cell r="S247">
            <v>49.794020000000003</v>
          </cell>
          <cell r="T247">
            <v>46.914490000000001</v>
          </cell>
          <cell r="U247">
            <v>47.454619999999998</v>
          </cell>
          <cell r="V247">
            <v>47.269010000000002</v>
          </cell>
          <cell r="W247">
            <v>46.27102</v>
          </cell>
          <cell r="X247">
            <v>45.664180000000002</v>
          </cell>
          <cell r="Y247">
            <v>45.247109999999999</v>
          </cell>
          <cell r="Z247">
            <v>45.3553</v>
          </cell>
          <cell r="AA247">
            <v>50.948390000000003</v>
          </cell>
          <cell r="AB247">
            <v>51.100879999999997</v>
          </cell>
          <cell r="AC247">
            <v>51.867229999999999</v>
          </cell>
          <cell r="AD247">
            <v>0.76635000000000275</v>
          </cell>
        </row>
        <row r="248">
          <cell r="A248" t="str">
            <v>DataSpec</v>
          </cell>
          <cell r="B248" t="str">
            <v>Data</v>
          </cell>
          <cell r="C248" t="str">
            <v>Rating</v>
          </cell>
          <cell r="D248" t="str">
            <v>Rating</v>
          </cell>
          <cell r="E248" t="str">
            <v>Q134KUV_352</v>
          </cell>
          <cell r="F248" t="str">
            <v>NONE</v>
          </cell>
          <cell r="G248">
            <v>35.200000000000003</v>
          </cell>
          <cell r="H248" t="str">
            <v xml:space="preserve">      Gasversorgung</v>
          </cell>
          <cell r="I248" t="str">
            <v>SELF</v>
          </cell>
          <cell r="J248" t="str">
            <v>SELF</v>
          </cell>
          <cell r="K248" t="str">
            <v>OV</v>
          </cell>
          <cell r="L248" t="str">
            <v>NE</v>
          </cell>
          <cell r="M248">
            <v>5</v>
          </cell>
          <cell r="O248" t="str">
            <v>35,2</v>
          </cell>
          <cell r="P248" t="str">
            <v>Gasversorgung</v>
          </cell>
          <cell r="Q248">
            <v>51.29871</v>
          </cell>
          <cell r="R248">
            <v>49.713039999999999</v>
          </cell>
          <cell r="S248">
            <v>47.50018</v>
          </cell>
          <cell r="T248">
            <v>47.568069999999999</v>
          </cell>
          <cell r="U248">
            <v>47.313090000000003</v>
          </cell>
          <cell r="V248">
            <v>45.51435</v>
          </cell>
          <cell r="W248">
            <v>44.818739999999998</v>
          </cell>
          <cell r="X248">
            <v>43.581569999999999</v>
          </cell>
          <cell r="Y248">
            <v>43.143419999999999</v>
          </cell>
          <cell r="Z248">
            <v>43.145180000000003</v>
          </cell>
          <cell r="AA248">
            <v>49.145180000000003</v>
          </cell>
          <cell r="AB248">
            <v>47.801560000000002</v>
          </cell>
          <cell r="AC248">
            <v>48.283940000000001</v>
          </cell>
          <cell r="AD248">
            <v>0.48237999999999914</v>
          </cell>
        </row>
        <row r="249">
          <cell r="A249" t="str">
            <v>DataSpec</v>
          </cell>
          <cell r="B249" t="str">
            <v>Data</v>
          </cell>
          <cell r="C249" t="str">
            <v>Rating</v>
          </cell>
          <cell r="D249" t="str">
            <v>Rating</v>
          </cell>
          <cell r="E249" t="str">
            <v>Q134KUV_353</v>
          </cell>
          <cell r="F249" t="str">
            <v>NONE</v>
          </cell>
          <cell r="G249">
            <v>35.299999999999997</v>
          </cell>
          <cell r="H249" t="str">
            <v xml:space="preserve">      Wärme-, Kälteversorgung</v>
          </cell>
          <cell r="I249" t="str">
            <v>SELF</v>
          </cell>
          <cell r="J249" t="str">
            <v>SELF</v>
          </cell>
          <cell r="K249" t="str">
            <v>OV</v>
          </cell>
          <cell r="L249" t="str">
            <v>NE</v>
          </cell>
          <cell r="M249">
            <v>5</v>
          </cell>
          <cell r="O249" t="str">
            <v>35,3</v>
          </cell>
          <cell r="P249" t="str">
            <v>Wärme-, Kälteversorgung</v>
          </cell>
          <cell r="Q249">
            <v>44.170310000000001</v>
          </cell>
          <cell r="R249">
            <v>38.929540000000003</v>
          </cell>
          <cell r="S249">
            <v>30.929539999999999</v>
          </cell>
          <cell r="T249">
            <v>25.575679999999998</v>
          </cell>
          <cell r="U249">
            <v>26.927710000000001</v>
          </cell>
          <cell r="V249">
            <v>29.81362</v>
          </cell>
          <cell r="W249">
            <v>27.992170000000002</v>
          </cell>
          <cell r="X249">
            <v>24.743729999999999</v>
          </cell>
          <cell r="Y249">
            <v>23.389859999999999</v>
          </cell>
          <cell r="Z249">
            <v>22.774560000000001</v>
          </cell>
          <cell r="AA249">
            <v>28.774560000000001</v>
          </cell>
          <cell r="AB249">
            <v>34.774560000000001</v>
          </cell>
          <cell r="AC249">
            <v>40.774560000000001</v>
          </cell>
          <cell r="AD249">
            <v>6</v>
          </cell>
        </row>
        <row r="250">
          <cell r="A250" t="str">
            <v>DataSpec</v>
          </cell>
          <cell r="B250" t="str">
            <v>Data</v>
          </cell>
          <cell r="C250" t="str">
            <v>Rating</v>
          </cell>
          <cell r="D250" t="str">
            <v>Rating</v>
          </cell>
          <cell r="E250" t="str">
            <v>Q134KUV_E</v>
          </cell>
          <cell r="F250" t="str">
            <v>NONE</v>
          </cell>
          <cell r="G250" t="str">
            <v>E</v>
          </cell>
          <cell r="H250" t="str">
            <v>Wasserversorgung, Entsorgung</v>
          </cell>
          <cell r="I250" t="str">
            <v>SELF</v>
          </cell>
          <cell r="J250" t="str">
            <v>SELF</v>
          </cell>
          <cell r="K250" t="str">
            <v>OV</v>
          </cell>
          <cell r="L250" t="str">
            <v>NE</v>
          </cell>
          <cell r="M250">
            <v>5</v>
          </cell>
          <cell r="O250" t="str">
            <v>E</v>
          </cell>
          <cell r="P250" t="str">
            <v>Wasserversorgung, Entsorgung</v>
          </cell>
          <cell r="Q250">
            <v>35.554929999999999</v>
          </cell>
          <cell r="R250">
            <v>35.197949999999999</v>
          </cell>
          <cell r="S250">
            <v>40.412390000000002</v>
          </cell>
          <cell r="T250">
            <v>39.770569999999999</v>
          </cell>
          <cell r="U250">
            <v>40.695729999999998</v>
          </cell>
          <cell r="V250">
            <v>38.039969999999997</v>
          </cell>
          <cell r="W250">
            <v>36.576349999999998</v>
          </cell>
          <cell r="X250">
            <v>37.402419999999999</v>
          </cell>
          <cell r="Y250">
            <v>37.14</v>
          </cell>
          <cell r="Z250">
            <v>35.747509999999998</v>
          </cell>
          <cell r="AA250">
            <v>39.060049999999997</v>
          </cell>
          <cell r="AB250">
            <v>38.335009999999997</v>
          </cell>
          <cell r="AC250">
            <v>37.755830000000003</v>
          </cell>
          <cell r="AD250">
            <v>-0.57917999999999381</v>
          </cell>
        </row>
        <row r="251">
          <cell r="A251" t="str">
            <v>DataSpec</v>
          </cell>
          <cell r="B251" t="str">
            <v>Data</v>
          </cell>
          <cell r="C251" t="str">
            <v>Rating</v>
          </cell>
          <cell r="D251" t="str">
            <v>Rating</v>
          </cell>
          <cell r="E251" t="str">
            <v>Q134KUV_36</v>
          </cell>
          <cell r="F251" t="str">
            <v>NONE</v>
          </cell>
          <cell r="G251">
            <v>36</v>
          </cell>
          <cell r="H251" t="str">
            <v xml:space="preserve">     Wasserversorgung</v>
          </cell>
          <cell r="I251" t="str">
            <v>SELF</v>
          </cell>
          <cell r="J251" t="str">
            <v>SELF</v>
          </cell>
          <cell r="K251" t="str">
            <v>OV</v>
          </cell>
          <cell r="L251" t="str">
            <v>NE</v>
          </cell>
          <cell r="M251">
            <v>5</v>
          </cell>
          <cell r="O251">
            <v>36</v>
          </cell>
          <cell r="P251" t="str">
            <v>Wasserversorgung</v>
          </cell>
          <cell r="Q251">
            <v>41.557729999999999</v>
          </cell>
          <cell r="R251">
            <v>42.887149999999998</v>
          </cell>
          <cell r="S251">
            <v>47.384320000000002</v>
          </cell>
          <cell r="T251">
            <v>46.589889999999997</v>
          </cell>
          <cell r="U251">
            <v>46.617530000000002</v>
          </cell>
          <cell r="V251">
            <v>44.119950000000003</v>
          </cell>
          <cell r="W251">
            <v>42.5715</v>
          </cell>
          <cell r="X251">
            <v>48.71678</v>
          </cell>
          <cell r="Y251">
            <v>48.718629999999997</v>
          </cell>
          <cell r="Z251">
            <v>48.38541</v>
          </cell>
          <cell r="AA251">
            <v>48.510550000000002</v>
          </cell>
          <cell r="AB251">
            <v>47.178429999999999</v>
          </cell>
          <cell r="AC251">
            <v>47.201079999999997</v>
          </cell>
          <cell r="AD251">
            <v>2.2649999999998727E-2</v>
          </cell>
        </row>
        <row r="252">
          <cell r="A252" t="str">
            <v>DataSpec</v>
          </cell>
          <cell r="B252" t="str">
            <v>Data</v>
          </cell>
          <cell r="C252" t="str">
            <v>Rating</v>
          </cell>
          <cell r="D252" t="str">
            <v>Rating</v>
          </cell>
          <cell r="E252" t="str">
            <v>Q134KUV_37</v>
          </cell>
          <cell r="F252" t="str">
            <v>NONE</v>
          </cell>
          <cell r="G252">
            <v>37</v>
          </cell>
          <cell r="H252" t="str">
            <v xml:space="preserve">     Abwasserentsorgung</v>
          </cell>
          <cell r="I252" t="str">
            <v>SELF</v>
          </cell>
          <cell r="J252" t="str">
            <v>SELF</v>
          </cell>
          <cell r="K252" t="str">
            <v>OV</v>
          </cell>
          <cell r="L252" t="str">
            <v>NE</v>
          </cell>
          <cell r="M252">
            <v>5</v>
          </cell>
          <cell r="O252">
            <v>37</v>
          </cell>
          <cell r="P252" t="str">
            <v>Abwasserentsorgung</v>
          </cell>
          <cell r="Q252">
            <v>43.388030000000001</v>
          </cell>
          <cell r="R252">
            <v>43.915199999999999</v>
          </cell>
          <cell r="S252">
            <v>47.685229999999997</v>
          </cell>
          <cell r="T252">
            <v>46.0501</v>
          </cell>
          <cell r="U252">
            <v>50.023690000000002</v>
          </cell>
          <cell r="V252">
            <v>47.649909999999998</v>
          </cell>
          <cell r="W252">
            <v>45.297060000000002</v>
          </cell>
          <cell r="X252">
            <v>48.149790000000003</v>
          </cell>
          <cell r="Y252">
            <v>48.018700000000003</v>
          </cell>
          <cell r="Z252">
            <v>45.601819999999996</v>
          </cell>
          <cell r="AA252">
            <v>50.649329999999999</v>
          </cell>
          <cell r="AB252">
            <v>46.331949999999999</v>
          </cell>
          <cell r="AC252">
            <v>43.387149999999998</v>
          </cell>
          <cell r="AD252">
            <v>-2.9448000000000008</v>
          </cell>
        </row>
        <row r="253">
          <cell r="A253" t="str">
            <v>DataSpec</v>
          </cell>
          <cell r="B253" t="str">
            <v>Data</v>
          </cell>
          <cell r="C253" t="str">
            <v>Rating</v>
          </cell>
          <cell r="D253" t="str">
            <v>Rating</v>
          </cell>
          <cell r="E253" t="str">
            <v>Q134KUV_38</v>
          </cell>
          <cell r="F253" t="str">
            <v>NONE</v>
          </cell>
          <cell r="G253">
            <v>38</v>
          </cell>
          <cell r="H253" t="str">
            <v xml:space="preserve">     Entsorgung, Rückgewinnung</v>
          </cell>
          <cell r="I253" t="str">
            <v>SELF</v>
          </cell>
          <cell r="J253" t="str">
            <v>SELF</v>
          </cell>
          <cell r="K253" t="str">
            <v>OV</v>
          </cell>
          <cell r="L253" t="str">
            <v>NE</v>
          </cell>
          <cell r="M253">
            <v>5</v>
          </cell>
          <cell r="O253">
            <v>38</v>
          </cell>
          <cell r="P253" t="str">
            <v>Entsorgung, Rückgewinnung</v>
          </cell>
          <cell r="Q253">
            <v>30.324570000000001</v>
          </cell>
          <cell r="R253">
            <v>28.126760000000001</v>
          </cell>
          <cell r="S253">
            <v>34.130220000000001</v>
          </cell>
          <cell r="T253">
            <v>33.80021</v>
          </cell>
          <cell r="U253">
            <v>34.68591</v>
          </cell>
          <cell r="V253">
            <v>32.544829999999997</v>
          </cell>
          <cell r="W253">
            <v>31.28331</v>
          </cell>
          <cell r="X253">
            <v>28.017440000000001</v>
          </cell>
          <cell r="Y253">
            <v>27.546279999999999</v>
          </cell>
          <cell r="Z253">
            <v>25.617609999999999</v>
          </cell>
          <cell r="AA253">
            <v>31.617609999999999</v>
          </cell>
          <cell r="AB253">
            <v>32.11647</v>
          </cell>
          <cell r="AC253">
            <v>31.812650000000001</v>
          </cell>
          <cell r="AD253">
            <v>-0.3038199999999982</v>
          </cell>
        </row>
        <row r="254">
          <cell r="A254" t="str">
            <v>DataSpec</v>
          </cell>
          <cell r="B254" t="str">
            <v>Data</v>
          </cell>
          <cell r="C254" t="str">
            <v>Rating</v>
          </cell>
          <cell r="D254" t="str">
            <v>Rating</v>
          </cell>
          <cell r="E254" t="str">
            <v>Q134KUV_39</v>
          </cell>
          <cell r="F254" t="str">
            <v>NONE</v>
          </cell>
          <cell r="G254">
            <v>39</v>
          </cell>
          <cell r="H254" t="str">
            <v xml:space="preserve">     Beseitigung von Umweltverschmutzungen</v>
          </cell>
          <cell r="I254" t="str">
            <v>SELF</v>
          </cell>
          <cell r="J254" t="str">
            <v>SELF</v>
          </cell>
          <cell r="K254" t="str">
            <v>OV</v>
          </cell>
          <cell r="L254" t="str">
            <v>NE</v>
          </cell>
          <cell r="M254">
            <v>5</v>
          </cell>
          <cell r="O254">
            <v>39</v>
          </cell>
          <cell r="P254" t="str">
            <v>Beseitigung von Umweltverschmutzungen</v>
          </cell>
          <cell r="Q254">
            <v>34.809370000000001</v>
          </cell>
          <cell r="R254">
            <v>41.351959999999998</v>
          </cell>
          <cell r="S254">
            <v>46.194830000000003</v>
          </cell>
          <cell r="T254">
            <v>45.00517</v>
          </cell>
          <cell r="U254">
            <v>47.39958</v>
          </cell>
          <cell r="V254">
            <v>37.180840000000003</v>
          </cell>
          <cell r="W254">
            <v>35.687519999999999</v>
          </cell>
          <cell r="X254">
            <v>39.120269999999998</v>
          </cell>
          <cell r="Y254">
            <v>38.992660000000001</v>
          </cell>
          <cell r="Z254">
            <v>37.606789999999997</v>
          </cell>
          <cell r="AA254">
            <v>31.60679</v>
          </cell>
          <cell r="AB254">
            <v>27.613910000000001</v>
          </cell>
          <cell r="AC254">
            <v>23.808990000000001</v>
          </cell>
          <cell r="AD254">
            <v>-3.8049199999999992</v>
          </cell>
        </row>
        <row r="255">
          <cell r="A255" t="str">
            <v>DataSpec</v>
          </cell>
          <cell r="B255" t="str">
            <v>Data</v>
          </cell>
          <cell r="C255" t="str">
            <v>Rating</v>
          </cell>
          <cell r="D255" t="str">
            <v>Rating</v>
          </cell>
          <cell r="E255" t="str">
            <v>Q134KUV_F</v>
          </cell>
          <cell r="F255" t="str">
            <v>NONE</v>
          </cell>
          <cell r="G255" t="str">
            <v>F</v>
          </cell>
          <cell r="H255" t="str">
            <v>Baugewerbe</v>
          </cell>
          <cell r="I255" t="str">
            <v>SELF</v>
          </cell>
          <cell r="J255" t="str">
            <v>SELF</v>
          </cell>
          <cell r="K255" t="str">
            <v>OV</v>
          </cell>
          <cell r="L255" t="str">
            <v>NE</v>
          </cell>
          <cell r="M255">
            <v>5</v>
          </cell>
          <cell r="O255" t="str">
            <v>F</v>
          </cell>
          <cell r="P255" t="str">
            <v>Baugewerbe</v>
          </cell>
          <cell r="Q255">
            <v>44.132080000000002</v>
          </cell>
          <cell r="R255">
            <v>41.678980000000003</v>
          </cell>
          <cell r="S255">
            <v>44.235439999999997</v>
          </cell>
          <cell r="T255">
            <v>45.544809999999998</v>
          </cell>
          <cell r="U255">
            <v>42.692810000000001</v>
          </cell>
          <cell r="V255">
            <v>41.159910000000004</v>
          </cell>
          <cell r="W255">
            <v>40.1828</v>
          </cell>
          <cell r="X255">
            <v>42.754019999999997</v>
          </cell>
          <cell r="Y255">
            <v>41.740609999999997</v>
          </cell>
          <cell r="Z255">
            <v>43.532789999999999</v>
          </cell>
          <cell r="AA255">
            <v>44.380220000000001</v>
          </cell>
          <cell r="AB255">
            <v>42.091009999999997</v>
          </cell>
          <cell r="AC255">
            <v>43.514330000000001</v>
          </cell>
          <cell r="AD255">
            <v>1.4233200000000039</v>
          </cell>
        </row>
        <row r="256">
          <cell r="A256" t="str">
            <v>DataSpec</v>
          </cell>
          <cell r="B256" t="str">
            <v>Data</v>
          </cell>
          <cell r="C256" t="str">
            <v>Rating</v>
          </cell>
          <cell r="D256" t="str">
            <v>Rating</v>
          </cell>
          <cell r="E256" t="str">
            <v>Q134KUV_41</v>
          </cell>
          <cell r="F256" t="str">
            <v>NONE</v>
          </cell>
          <cell r="G256">
            <v>41</v>
          </cell>
          <cell r="H256" t="str">
            <v xml:space="preserve">    Hochbau</v>
          </cell>
          <cell r="I256" t="str">
            <v>SELF</v>
          </cell>
          <cell r="J256" t="str">
            <v>SELF</v>
          </cell>
          <cell r="K256" t="str">
            <v>OV</v>
          </cell>
          <cell r="L256" t="str">
            <v>NE</v>
          </cell>
          <cell r="M256">
            <v>5</v>
          </cell>
          <cell r="O256">
            <v>41</v>
          </cell>
          <cell r="P256" t="str">
            <v>Hochbau</v>
          </cell>
          <cell r="Q256">
            <v>45.075719999999997</v>
          </cell>
          <cell r="R256">
            <v>39.506439999999998</v>
          </cell>
          <cell r="S256">
            <v>41.724319999999999</v>
          </cell>
          <cell r="T256">
            <v>43.760449999999999</v>
          </cell>
          <cell r="U256">
            <v>44.353020000000001</v>
          </cell>
          <cell r="V256">
            <v>40.119810000000001</v>
          </cell>
          <cell r="W256">
            <v>40.227089999999997</v>
          </cell>
          <cell r="X256">
            <v>43.322279999999999</v>
          </cell>
          <cell r="Y256">
            <v>41.401269999999997</v>
          </cell>
          <cell r="Z256">
            <v>44.514290000000003</v>
          </cell>
          <cell r="AA256">
            <v>40.455869999999997</v>
          </cell>
          <cell r="AB256">
            <v>41.525190000000002</v>
          </cell>
          <cell r="AC256">
            <v>45.078150000000001</v>
          </cell>
          <cell r="AD256">
            <v>3.5529599999999988</v>
          </cell>
        </row>
        <row r="257">
          <cell r="A257" t="str">
            <v>DataSpec</v>
          </cell>
          <cell r="B257" t="str">
            <v>Data</v>
          </cell>
          <cell r="C257" t="str">
            <v>Rating</v>
          </cell>
          <cell r="D257" t="str">
            <v>Rating</v>
          </cell>
          <cell r="E257" t="str">
            <v>Q134KUV_411</v>
          </cell>
          <cell r="F257" t="str">
            <v>NONE</v>
          </cell>
          <cell r="G257">
            <v>41.1</v>
          </cell>
          <cell r="H257" t="str">
            <v xml:space="preserve">      Erschließung von Grundstücken; Bauträger</v>
          </cell>
          <cell r="I257" t="str">
            <v>SELF</v>
          </cell>
          <cell r="J257" t="str">
            <v>SELF</v>
          </cell>
          <cell r="K257" t="str">
            <v>OV</v>
          </cell>
          <cell r="L257" t="str">
            <v>NE</v>
          </cell>
          <cell r="M257">
            <v>5</v>
          </cell>
          <cell r="O257" t="str">
            <v>41,1</v>
          </cell>
          <cell r="P257" t="str">
            <v>Erschließung von Grundstücken; Bauträger</v>
          </cell>
          <cell r="Q257">
            <v>38.393830000000001</v>
          </cell>
          <cell r="R257">
            <v>30.39115</v>
          </cell>
          <cell r="S257">
            <v>38.391030000000001</v>
          </cell>
          <cell r="T257">
            <v>46.391280000000002</v>
          </cell>
          <cell r="U257">
            <v>50.684959999999997</v>
          </cell>
          <cell r="V257">
            <v>43.372039999999998</v>
          </cell>
          <cell r="W257">
            <v>45.694139999999997</v>
          </cell>
          <cell r="X257">
            <v>38.406280000000002</v>
          </cell>
          <cell r="Y257">
            <v>36.233269999999997</v>
          </cell>
          <cell r="Z257">
            <v>40.466450000000002</v>
          </cell>
          <cell r="AA257">
            <v>40.466450000000002</v>
          </cell>
          <cell r="AB257">
            <v>40.466450000000002</v>
          </cell>
          <cell r="AC257">
            <v>40.466450000000002</v>
          </cell>
          <cell r="AD257">
            <v>0</v>
          </cell>
        </row>
        <row r="258">
          <cell r="A258" t="str">
            <v>DataSpec</v>
          </cell>
          <cell r="B258" t="str">
            <v>Data</v>
          </cell>
          <cell r="C258" t="str">
            <v>Rating</v>
          </cell>
          <cell r="D258" t="str">
            <v>Rating</v>
          </cell>
          <cell r="E258" t="str">
            <v>Q134KUV_41103</v>
          </cell>
          <cell r="F258" t="str">
            <v>NONE</v>
          </cell>
          <cell r="G258" t="str">
            <v>41.10.3</v>
          </cell>
          <cell r="H258" t="str">
            <v xml:space="preserve">          Bauträger für Wohngebäude</v>
          </cell>
          <cell r="I258" t="str">
            <v>SELF</v>
          </cell>
          <cell r="J258" t="str">
            <v>SELF</v>
          </cell>
          <cell r="K258" t="str">
            <v>OV</v>
          </cell>
          <cell r="L258" t="str">
            <v>NE</v>
          </cell>
          <cell r="M258">
            <v>5</v>
          </cell>
          <cell r="O258" t="str">
            <v>41.10.3</v>
          </cell>
          <cell r="P258" t="str">
            <v>Bauträger für Wohngebäude</v>
          </cell>
          <cell r="Q258">
            <v>37.782229999999998</v>
          </cell>
          <cell r="R258">
            <v>29.782229999999998</v>
          </cell>
          <cell r="S258">
            <v>37.782229999999998</v>
          </cell>
          <cell r="T258">
            <v>45.782229999999998</v>
          </cell>
          <cell r="U258">
            <v>50.241720000000001</v>
          </cell>
          <cell r="V258">
            <v>42.241720000000001</v>
          </cell>
          <cell r="W258">
            <v>44.479930000000003</v>
          </cell>
          <cell r="X258">
            <v>36.479930000000003</v>
          </cell>
          <cell r="Y258">
            <v>34.314480000000003</v>
          </cell>
          <cell r="Z258">
            <v>38.053400000000003</v>
          </cell>
          <cell r="AA258">
            <v>44.053400000000003</v>
          </cell>
          <cell r="AB258">
            <v>50.053400000000003</v>
          </cell>
          <cell r="AC258">
            <v>56.053400000000003</v>
          </cell>
          <cell r="AD258">
            <v>6</v>
          </cell>
        </row>
        <row r="259">
          <cell r="A259" t="str">
            <v>DataSpec</v>
          </cell>
          <cell r="B259" t="str">
            <v>Data</v>
          </cell>
          <cell r="C259" t="str">
            <v>Rating</v>
          </cell>
          <cell r="D259" t="str">
            <v>Rating</v>
          </cell>
          <cell r="E259" t="str">
            <v>Q134KUV_412</v>
          </cell>
          <cell r="F259" t="str">
            <v>NONE</v>
          </cell>
          <cell r="G259">
            <v>41.2</v>
          </cell>
          <cell r="H259" t="str">
            <v xml:space="preserve">      Bau von Gebäuden</v>
          </cell>
          <cell r="I259" t="str">
            <v>SELF</v>
          </cell>
          <cell r="J259" t="str">
            <v>SELF</v>
          </cell>
          <cell r="K259" t="str">
            <v>OV</v>
          </cell>
          <cell r="L259" t="str">
            <v>NE</v>
          </cell>
          <cell r="M259">
            <v>5</v>
          </cell>
          <cell r="O259" t="str">
            <v>41,2</v>
          </cell>
          <cell r="P259" t="str">
            <v>Bau von Gebäuden</v>
          </cell>
          <cell r="Q259">
            <v>46.524810000000002</v>
          </cell>
          <cell r="R259">
            <v>41.537869999999998</v>
          </cell>
          <cell r="S259">
            <v>42.33126</v>
          </cell>
          <cell r="T259">
            <v>43.16337</v>
          </cell>
          <cell r="U259">
            <v>42.876440000000002</v>
          </cell>
          <cell r="V259">
            <v>39.357370000000003</v>
          </cell>
          <cell r="W259">
            <v>38.945419999999999</v>
          </cell>
          <cell r="X259">
            <v>44.514400000000002</v>
          </cell>
          <cell r="Y259">
            <v>42.654490000000003</v>
          </cell>
          <cell r="Z259">
            <v>45.49588</v>
          </cell>
          <cell r="AA259">
            <v>40.453049999999998</v>
          </cell>
          <cell r="AB259">
            <v>41.802430000000001</v>
          </cell>
          <cell r="AC259">
            <v>46.266460000000002</v>
          </cell>
          <cell r="AD259">
            <v>4.4640300000000011</v>
          </cell>
        </row>
        <row r="260">
          <cell r="A260" t="str">
            <v>DataSpec</v>
          </cell>
          <cell r="B260" t="str">
            <v>Data</v>
          </cell>
          <cell r="C260" t="str">
            <v>Rating</v>
          </cell>
          <cell r="D260" t="str">
            <v>Rating</v>
          </cell>
          <cell r="E260" t="str">
            <v>Q134KUV_41201</v>
          </cell>
          <cell r="F260" t="str">
            <v>NONE</v>
          </cell>
          <cell r="G260" t="str">
            <v>41.20.1</v>
          </cell>
          <cell r="H260" t="str">
            <v xml:space="preserve">          Bau von Gebäuden (ohne Fertigteilbau)</v>
          </cell>
          <cell r="I260" t="str">
            <v>SELF</v>
          </cell>
          <cell r="J260" t="str">
            <v>SELF</v>
          </cell>
          <cell r="K260" t="str">
            <v>OV</v>
          </cell>
          <cell r="L260" t="str">
            <v>NE</v>
          </cell>
          <cell r="M260">
            <v>5</v>
          </cell>
          <cell r="O260" t="str">
            <v>41.20.1</v>
          </cell>
          <cell r="P260" t="str">
            <v>Bau von Gebäuden (ohne Fertigteilbau)</v>
          </cell>
          <cell r="Q260">
            <v>47.045729999999999</v>
          </cell>
          <cell r="R260">
            <v>41.900919999999999</v>
          </cell>
          <cell r="S260">
            <v>42.410519999999998</v>
          </cell>
          <cell r="T260">
            <v>43.620829999999998</v>
          </cell>
          <cell r="U260">
            <v>43.460169999999998</v>
          </cell>
          <cell r="V260">
            <v>39.468699999999998</v>
          </cell>
          <cell r="W260">
            <v>39.125459999999997</v>
          </cell>
          <cell r="X260">
            <v>44.524900000000002</v>
          </cell>
          <cell r="Y260">
            <v>41.993029999999997</v>
          </cell>
          <cell r="Z260">
            <v>44.911149999999999</v>
          </cell>
          <cell r="AA260">
            <v>39.89649</v>
          </cell>
          <cell r="AB260">
            <v>41.250030000000002</v>
          </cell>
          <cell r="AC260">
            <v>46.106929999999998</v>
          </cell>
          <cell r="AD260">
            <v>4.856899999999996</v>
          </cell>
        </row>
        <row r="261">
          <cell r="A261" t="str">
            <v>DataSpec</v>
          </cell>
          <cell r="B261" t="str">
            <v>Data</v>
          </cell>
          <cell r="C261" t="str">
            <v>Rating</v>
          </cell>
          <cell r="D261" t="str">
            <v>Rating</v>
          </cell>
          <cell r="E261" t="str">
            <v>Q134KUV_41202</v>
          </cell>
          <cell r="F261" t="str">
            <v>NONE</v>
          </cell>
          <cell r="G261" t="str">
            <v>41.20.2</v>
          </cell>
          <cell r="H261" t="str">
            <v xml:space="preserve">          Errichtung von Fertigteilbauten</v>
          </cell>
          <cell r="I261" t="str">
            <v>SELF</v>
          </cell>
          <cell r="J261" t="str">
            <v>SELF</v>
          </cell>
          <cell r="K261" t="str">
            <v>OV</v>
          </cell>
          <cell r="L261" t="str">
            <v>NE</v>
          </cell>
          <cell r="M261">
            <v>5</v>
          </cell>
          <cell r="O261" t="str">
            <v>41.20.2</v>
          </cell>
          <cell r="P261" t="str">
            <v>Errichtung von Fertigteilbauten</v>
          </cell>
          <cell r="Q261">
            <v>38.379480000000001</v>
          </cell>
          <cell r="R261">
            <v>37.011380000000003</v>
          </cell>
          <cell r="S261">
            <v>41.362259999999999</v>
          </cell>
          <cell r="T261">
            <v>37.586410000000001</v>
          </cell>
          <cell r="U261">
            <v>36.27946</v>
          </cell>
          <cell r="V261">
            <v>38.107840000000003</v>
          </cell>
          <cell r="W261">
            <v>36.918860000000002</v>
          </cell>
          <cell r="X261">
            <v>44.40607</v>
          </cell>
          <cell r="Y261">
            <v>50.143479999999997</v>
          </cell>
          <cell r="Z261">
            <v>52.117980000000003</v>
          </cell>
          <cell r="AA261">
            <v>46.117980000000003</v>
          </cell>
          <cell r="AB261">
            <v>47.433320000000002</v>
          </cell>
          <cell r="AC261">
            <v>47.84346</v>
          </cell>
          <cell r="AD261">
            <v>0.41013999999999839</v>
          </cell>
        </row>
        <row r="262">
          <cell r="A262" t="str">
            <v>DataSpec</v>
          </cell>
          <cell r="B262" t="str">
            <v>Data</v>
          </cell>
          <cell r="C262" t="str">
            <v>Rating</v>
          </cell>
          <cell r="D262" t="str">
            <v>Rating</v>
          </cell>
          <cell r="E262" t="str">
            <v>Q134KUV_42</v>
          </cell>
          <cell r="F262" t="str">
            <v>NONE</v>
          </cell>
          <cell r="G262">
            <v>42</v>
          </cell>
          <cell r="H262" t="str">
            <v xml:space="preserve">    Tiefbau</v>
          </cell>
          <cell r="I262" t="str">
            <v>SELF</v>
          </cell>
          <cell r="J262" t="str">
            <v>SELF</v>
          </cell>
          <cell r="K262" t="str">
            <v>OV</v>
          </cell>
          <cell r="L262" t="str">
            <v>NE</v>
          </cell>
          <cell r="M262">
            <v>5</v>
          </cell>
          <cell r="O262">
            <v>42</v>
          </cell>
          <cell r="P262" t="str">
            <v>Tiefbau</v>
          </cell>
          <cell r="Q262">
            <v>39.190890000000003</v>
          </cell>
          <cell r="R262">
            <v>39.429699999999997</v>
          </cell>
          <cell r="S262">
            <v>45.63747</v>
          </cell>
          <cell r="T262">
            <v>39.182879999999997</v>
          </cell>
          <cell r="U262">
            <v>39.749670000000002</v>
          </cell>
          <cell r="V262">
            <v>47.279150000000001</v>
          </cell>
          <cell r="W262">
            <v>50.307299999999998</v>
          </cell>
          <cell r="X262">
            <v>45.336620000000003</v>
          </cell>
          <cell r="Y262">
            <v>45.729030000000002</v>
          </cell>
          <cell r="Z262">
            <v>48.957590000000003</v>
          </cell>
          <cell r="AA262">
            <v>43.482140000000001</v>
          </cell>
          <cell r="AB262">
            <v>41.850610000000003</v>
          </cell>
          <cell r="AC262">
            <v>38.341000000000001</v>
          </cell>
          <cell r="AD262">
            <v>-3.5096100000000021</v>
          </cell>
        </row>
        <row r="263">
          <cell r="A263" t="str">
            <v>DataSpec</v>
          </cell>
          <cell r="B263" t="str">
            <v>Data</v>
          </cell>
          <cell r="C263" t="str">
            <v>Rating</v>
          </cell>
          <cell r="D263" t="str">
            <v>Rating</v>
          </cell>
          <cell r="E263" t="str">
            <v>Q134KUV_421</v>
          </cell>
          <cell r="F263" t="str">
            <v>NONE</v>
          </cell>
          <cell r="G263">
            <v>42.1</v>
          </cell>
          <cell r="H263" t="str">
            <v xml:space="preserve">      Straßen- und Bahnverkehrsstreckenbau</v>
          </cell>
          <cell r="I263" t="str">
            <v>SELF</v>
          </cell>
          <cell r="J263" t="str">
            <v>SELF</v>
          </cell>
          <cell r="K263" t="str">
            <v>OV</v>
          </cell>
          <cell r="L263" t="str">
            <v>NE</v>
          </cell>
          <cell r="M263">
            <v>5</v>
          </cell>
          <cell r="O263" t="str">
            <v>42,1</v>
          </cell>
          <cell r="P263" t="str">
            <v>Straßen- und Bahnverkehrsstreckenbau</v>
          </cell>
          <cell r="Q263">
            <v>37.730710000000002</v>
          </cell>
          <cell r="R263">
            <v>36.320619999999998</v>
          </cell>
          <cell r="S263">
            <v>43.515740000000001</v>
          </cell>
          <cell r="T263">
            <v>37.520220000000002</v>
          </cell>
          <cell r="U263">
            <v>35.976329999999997</v>
          </cell>
          <cell r="V263">
            <v>43.718609999999998</v>
          </cell>
          <cell r="W263">
            <v>46.353900000000003</v>
          </cell>
          <cell r="X263">
            <v>40.118079999999999</v>
          </cell>
          <cell r="Y263">
            <v>40.062260000000002</v>
          </cell>
          <cell r="Z263">
            <v>43.799500000000002</v>
          </cell>
          <cell r="AA263">
            <v>37.830669999999998</v>
          </cell>
          <cell r="AB263">
            <v>39.695399999999999</v>
          </cell>
          <cell r="AC263">
            <v>33.792059999999999</v>
          </cell>
          <cell r="AD263">
            <v>-5.90334</v>
          </cell>
        </row>
        <row r="264">
          <cell r="A264" t="str">
            <v>DataSpec</v>
          </cell>
          <cell r="B264" t="str">
            <v>Data</v>
          </cell>
          <cell r="C264" t="str">
            <v>Rating</v>
          </cell>
          <cell r="D264" t="str">
            <v>Rating</v>
          </cell>
          <cell r="E264" t="str">
            <v>Q134KUV_4211</v>
          </cell>
          <cell r="F264" t="str">
            <v>NONE</v>
          </cell>
          <cell r="G264">
            <v>42.11</v>
          </cell>
          <cell r="H264" t="str">
            <v xml:space="preserve">        Straßenbau</v>
          </cell>
          <cell r="I264" t="str">
            <v>SELF</v>
          </cell>
          <cell r="J264" t="str">
            <v>SELF</v>
          </cell>
          <cell r="K264" t="str">
            <v>OV</v>
          </cell>
          <cell r="L264" t="str">
            <v>NE</v>
          </cell>
          <cell r="M264">
            <v>5</v>
          </cell>
          <cell r="O264" t="str">
            <v>42,11</v>
          </cell>
          <cell r="P264" t="str">
            <v>Straßenbau</v>
          </cell>
          <cell r="Q264">
            <v>38.849299999999999</v>
          </cell>
          <cell r="R264">
            <v>36.701790000000003</v>
          </cell>
          <cell r="S264">
            <v>44.701790000000003</v>
          </cell>
          <cell r="T264">
            <v>36.701790000000003</v>
          </cell>
          <cell r="U264">
            <v>34.094479999999997</v>
          </cell>
          <cell r="V264">
            <v>42.094479999999997</v>
          </cell>
          <cell r="W264">
            <v>44.266800000000003</v>
          </cell>
          <cell r="X264">
            <v>37.466569999999997</v>
          </cell>
          <cell r="Y264">
            <v>38.675370000000001</v>
          </cell>
          <cell r="Z264">
            <v>43.084220000000002</v>
          </cell>
          <cell r="AA264">
            <v>37.084220000000002</v>
          </cell>
          <cell r="AB264">
            <v>39.354010000000002</v>
          </cell>
          <cell r="AC264">
            <v>33.354010000000002</v>
          </cell>
          <cell r="AD264">
            <v>-6</v>
          </cell>
        </row>
        <row r="265">
          <cell r="A265" t="str">
            <v>DataSpec</v>
          </cell>
          <cell r="B265" t="str">
            <v>Data</v>
          </cell>
          <cell r="C265" t="str">
            <v>Rating</v>
          </cell>
          <cell r="D265" t="str">
            <v>Rating</v>
          </cell>
          <cell r="E265" t="str">
            <v>Q134KUV_4212</v>
          </cell>
          <cell r="F265" t="str">
            <v>NONE</v>
          </cell>
          <cell r="G265">
            <v>42.12</v>
          </cell>
          <cell r="H265" t="str">
            <v xml:space="preserve">        Bau von Bahnverkehrsstrecken</v>
          </cell>
          <cell r="I265" t="str">
            <v>SELF</v>
          </cell>
          <cell r="J265" t="str">
            <v>SELF</v>
          </cell>
          <cell r="K265" t="str">
            <v>OV</v>
          </cell>
          <cell r="L265" t="str">
            <v>NE</v>
          </cell>
          <cell r="M265">
            <v>5</v>
          </cell>
          <cell r="O265" t="str">
            <v>42,12</v>
          </cell>
          <cell r="P265" t="str">
            <v>Bau von Bahnverkehrsstrecken</v>
          </cell>
          <cell r="Q265">
            <v>25.117039999999999</v>
          </cell>
          <cell r="R265">
            <v>33.117040000000003</v>
          </cell>
          <cell r="S265">
            <v>41.117040000000003</v>
          </cell>
          <cell r="T265">
            <v>49.117040000000003</v>
          </cell>
          <cell r="U265">
            <v>57.117040000000003</v>
          </cell>
          <cell r="V265">
            <v>65.117040000000003</v>
          </cell>
          <cell r="W265">
            <v>72.114590000000007</v>
          </cell>
          <cell r="X265">
            <v>64.114590000000007</v>
          </cell>
          <cell r="Y265">
            <v>56.11459</v>
          </cell>
          <cell r="Z265">
            <v>55.024900000000002</v>
          </cell>
          <cell r="AA265">
            <v>49.024900000000002</v>
          </cell>
          <cell r="AB265">
            <v>45.515239999999999</v>
          </cell>
          <cell r="AC265">
            <v>39.515239999999999</v>
          </cell>
          <cell r="AD265">
            <v>-6</v>
          </cell>
        </row>
        <row r="266">
          <cell r="A266" t="str">
            <v>DataSpec</v>
          </cell>
          <cell r="B266" t="str">
            <v>Data</v>
          </cell>
          <cell r="C266" t="str">
            <v>Rating</v>
          </cell>
          <cell r="D266" t="str">
            <v>Rating</v>
          </cell>
          <cell r="E266" t="str">
            <v>Q134KUV_4213</v>
          </cell>
          <cell r="F266" t="str">
            <v>NONE</v>
          </cell>
          <cell r="G266">
            <v>42.13</v>
          </cell>
          <cell r="H266" t="str">
            <v xml:space="preserve">        Brücken- und Tunnelbau</v>
          </cell>
          <cell r="I266" t="str">
            <v>SELF</v>
          </cell>
          <cell r="J266" t="str">
            <v>SELF</v>
          </cell>
          <cell r="K266" t="str">
            <v>OV</v>
          </cell>
          <cell r="L266" t="str">
            <v>NE</v>
          </cell>
          <cell r="M266">
            <v>5</v>
          </cell>
          <cell r="O266" t="str">
            <v>42,13</v>
          </cell>
          <cell r="P266" t="str">
            <v>Brücken- und Tunnelbau</v>
          </cell>
          <cell r="Q266">
            <v>44.04121</v>
          </cell>
          <cell r="R266">
            <v>36.04121</v>
          </cell>
          <cell r="S266">
            <v>28.04121</v>
          </cell>
          <cell r="T266">
            <v>28.700849999999999</v>
          </cell>
          <cell r="U266">
            <v>29.816320000000001</v>
          </cell>
          <cell r="V266">
            <v>34.211390000000002</v>
          </cell>
          <cell r="W266">
            <v>37.195430000000002</v>
          </cell>
          <cell r="X266">
            <v>43.852699999999999</v>
          </cell>
          <cell r="Y266">
            <v>35.852699999999999</v>
          </cell>
          <cell r="Z266">
            <v>36.441279999999999</v>
          </cell>
          <cell r="AA266">
            <v>30.441279999999999</v>
          </cell>
          <cell r="AB266">
            <v>35.032330000000002</v>
          </cell>
          <cell r="AC266">
            <v>30.484110000000001</v>
          </cell>
          <cell r="AD266">
            <v>-4.5482200000000006</v>
          </cell>
        </row>
        <row r="267">
          <cell r="A267" t="str">
            <v>DataSpec</v>
          </cell>
          <cell r="B267" t="str">
            <v>Data</v>
          </cell>
          <cell r="C267" t="str">
            <v>Rating</v>
          </cell>
          <cell r="D267" t="str">
            <v>Rating</v>
          </cell>
          <cell r="E267" t="str">
            <v>Q134KUV_422</v>
          </cell>
          <cell r="F267" t="str">
            <v>NONE</v>
          </cell>
          <cell r="G267">
            <v>42.2</v>
          </cell>
          <cell r="H267" t="str">
            <v xml:space="preserve">      Leitungstiefbau,  Kläranlagenbau</v>
          </cell>
          <cell r="I267" t="str">
            <v>SELF</v>
          </cell>
          <cell r="J267" t="str">
            <v>SELF</v>
          </cell>
          <cell r="K267" t="str">
            <v>OV</v>
          </cell>
          <cell r="L267" t="str">
            <v>NE</v>
          </cell>
          <cell r="M267">
            <v>5</v>
          </cell>
          <cell r="O267" t="str">
            <v>42,2</v>
          </cell>
          <cell r="P267" t="str">
            <v>Leitungstiefbau,  Kläranlagenbau</v>
          </cell>
          <cell r="Q267">
            <v>44.77901</v>
          </cell>
          <cell r="R267">
            <v>44.794080000000001</v>
          </cell>
          <cell r="S267">
            <v>50.764090000000003</v>
          </cell>
          <cell r="T267">
            <v>44.488860000000003</v>
          </cell>
          <cell r="U267">
            <v>45.656599999999997</v>
          </cell>
          <cell r="V267">
            <v>52.262340000000002</v>
          </cell>
          <cell r="W267">
            <v>54.440440000000002</v>
          </cell>
          <cell r="X267">
            <v>49.73169</v>
          </cell>
          <cell r="Y267">
            <v>50.532029999999999</v>
          </cell>
          <cell r="Z267">
            <v>52.064729999999997</v>
          </cell>
          <cell r="AA267">
            <v>46.065649999999998</v>
          </cell>
          <cell r="AB267">
            <v>40.439830000000001</v>
          </cell>
          <cell r="AC267">
            <v>35.196489999999997</v>
          </cell>
          <cell r="AD267">
            <v>-5.2433400000000034</v>
          </cell>
        </row>
        <row r="268">
          <cell r="A268" t="str">
            <v>DataSpec</v>
          </cell>
          <cell r="B268" t="str">
            <v>Data</v>
          </cell>
          <cell r="C268" t="str">
            <v>Rating</v>
          </cell>
          <cell r="D268" t="str">
            <v>Rating</v>
          </cell>
          <cell r="E268" t="str">
            <v>Q134KUV_4221</v>
          </cell>
          <cell r="F268" t="str">
            <v>NONE</v>
          </cell>
          <cell r="G268">
            <v>42.21</v>
          </cell>
          <cell r="H268" t="str">
            <v xml:space="preserve">        Rohrleitungstief-, Brunnen-, Kläranlagenbau</v>
          </cell>
          <cell r="I268" t="str">
            <v>SELF</v>
          </cell>
          <cell r="J268" t="str">
            <v>SELF</v>
          </cell>
          <cell r="K268" t="str">
            <v>OV</v>
          </cell>
          <cell r="L268" t="str">
            <v>NE</v>
          </cell>
          <cell r="M268">
            <v>5</v>
          </cell>
          <cell r="O268" t="str">
            <v>42,21</v>
          </cell>
          <cell r="P268" t="str">
            <v>Rohrleitungstief-, Brunnen-, Kläranlagenbau</v>
          </cell>
          <cell r="Q268">
            <v>45.035290000000003</v>
          </cell>
          <cell r="R268">
            <v>47.676079999999999</v>
          </cell>
          <cell r="S268">
            <v>55.676079999999999</v>
          </cell>
          <cell r="T268">
            <v>48.763759999999998</v>
          </cell>
          <cell r="U268">
            <v>50.470970000000001</v>
          </cell>
          <cell r="V268">
            <v>56.816569999999999</v>
          </cell>
          <cell r="W268">
            <v>57.908389999999997</v>
          </cell>
          <cell r="X268">
            <v>50.840209999999999</v>
          </cell>
          <cell r="Y268">
            <v>50.282730000000001</v>
          </cell>
          <cell r="Z268">
            <v>51.813270000000003</v>
          </cell>
          <cell r="AA268">
            <v>45.813270000000003</v>
          </cell>
          <cell r="AB268">
            <v>40.257710000000003</v>
          </cell>
          <cell r="AC268">
            <v>34.257710000000003</v>
          </cell>
          <cell r="AD268">
            <v>-6</v>
          </cell>
        </row>
        <row r="269">
          <cell r="A269" t="str">
            <v>DataSpec</v>
          </cell>
          <cell r="B269" t="str">
            <v>Data</v>
          </cell>
          <cell r="C269" t="str">
            <v>Rating</v>
          </cell>
          <cell r="D269" t="str">
            <v>Rating</v>
          </cell>
          <cell r="E269" t="str">
            <v>Q134KUV_4222</v>
          </cell>
          <cell r="F269" t="str">
            <v>NONE</v>
          </cell>
          <cell r="G269">
            <v>42.22</v>
          </cell>
          <cell r="H269" t="str">
            <v xml:space="preserve">        Kabelnetzleitungstiefbau</v>
          </cell>
          <cell r="I269" t="str">
            <v>SELF</v>
          </cell>
          <cell r="J269" t="str">
            <v>SELF</v>
          </cell>
          <cell r="K269" t="str">
            <v>OV</v>
          </cell>
          <cell r="L269" t="str">
            <v>NE</v>
          </cell>
          <cell r="M269">
            <v>5</v>
          </cell>
          <cell r="O269" t="str">
            <v>42,22</v>
          </cell>
          <cell r="P269" t="str">
            <v>Kabelnetzleitungstiefbau</v>
          </cell>
          <cell r="Q269">
            <v>39.9529</v>
          </cell>
          <cell r="R269">
            <v>31.9529</v>
          </cell>
          <cell r="S269">
            <v>28.508500000000002</v>
          </cell>
          <cell r="T269">
            <v>23.689209999999999</v>
          </cell>
          <cell r="U269">
            <v>19.853909999999999</v>
          </cell>
          <cell r="V269">
            <v>27.853909999999999</v>
          </cell>
          <cell r="W269">
            <v>35.853909999999999</v>
          </cell>
          <cell r="X269">
            <v>43.853909999999999</v>
          </cell>
          <cell r="Y269">
            <v>51.853909999999999</v>
          </cell>
          <cell r="Z269">
            <v>53.398069999999997</v>
          </cell>
          <cell r="AA269">
            <v>47.398069999999997</v>
          </cell>
          <cell r="AB269">
            <v>41.398069999999997</v>
          </cell>
          <cell r="AC269">
            <v>39.764380000000003</v>
          </cell>
          <cell r="AD269">
            <v>-1.6336899999999943</v>
          </cell>
        </row>
        <row r="270">
          <cell r="A270" t="str">
            <v>DataSpec</v>
          </cell>
          <cell r="B270" t="str">
            <v>Data</v>
          </cell>
          <cell r="C270" t="str">
            <v>Rating</v>
          </cell>
          <cell r="D270" t="str">
            <v>Rating</v>
          </cell>
          <cell r="E270" t="str">
            <v>Q134KUV_429</v>
          </cell>
          <cell r="F270" t="str">
            <v>NONE</v>
          </cell>
          <cell r="G270">
            <v>42.9</v>
          </cell>
          <cell r="H270" t="str">
            <v xml:space="preserve">      Sonstiger Tiefbau</v>
          </cell>
          <cell r="I270" t="str">
            <v>SELF</v>
          </cell>
          <cell r="J270" t="str">
            <v>SELF</v>
          </cell>
          <cell r="K270" t="str">
            <v>OV</v>
          </cell>
          <cell r="L270" t="str">
            <v>NE</v>
          </cell>
          <cell r="M270">
            <v>5</v>
          </cell>
          <cell r="O270" t="str">
            <v>42,9</v>
          </cell>
          <cell r="P270" t="str">
            <v>Sonstiger Tiefbau</v>
          </cell>
          <cell r="Q270">
            <v>37.278649999999999</v>
          </cell>
          <cell r="R270">
            <v>42.316020000000002</v>
          </cell>
          <cell r="S270">
            <v>45.960850000000001</v>
          </cell>
          <cell r="T270">
            <v>37.960169999999998</v>
          </cell>
          <cell r="U270">
            <v>43.927509999999998</v>
          </cell>
          <cell r="V270">
            <v>51.913249999999998</v>
          </cell>
          <cell r="W270">
            <v>57.087519999999998</v>
          </cell>
          <cell r="X270">
            <v>55.521509999999999</v>
          </cell>
          <cell r="Y270">
            <v>56.752499999999998</v>
          </cell>
          <cell r="Z270">
            <v>60.47034</v>
          </cell>
          <cell r="AA270">
            <v>54.705590000000001</v>
          </cell>
          <cell r="AB270">
            <v>48.701500000000003</v>
          </cell>
          <cell r="AC270">
            <v>52.580930000000002</v>
          </cell>
          <cell r="AD270">
            <v>3.8794299999999993</v>
          </cell>
        </row>
        <row r="271">
          <cell r="A271" t="str">
            <v>DataSpec</v>
          </cell>
          <cell r="B271" t="str">
            <v>Data</v>
          </cell>
          <cell r="C271" t="str">
            <v>Rating</v>
          </cell>
          <cell r="D271" t="str">
            <v>Rating</v>
          </cell>
          <cell r="E271" t="str">
            <v>Q134KUV_4291</v>
          </cell>
          <cell r="F271" t="str">
            <v>NONE</v>
          </cell>
          <cell r="G271">
            <v>42.91</v>
          </cell>
          <cell r="H271" t="str">
            <v xml:space="preserve">        Wasserbau</v>
          </cell>
          <cell r="I271" t="str">
            <v>SELF</v>
          </cell>
          <cell r="J271" t="str">
            <v>SELF</v>
          </cell>
          <cell r="K271" t="str">
            <v>OV</v>
          </cell>
          <cell r="L271" t="str">
            <v>NE</v>
          </cell>
          <cell r="M271">
            <v>5</v>
          </cell>
          <cell r="O271" t="str">
            <v>42,91</v>
          </cell>
          <cell r="P271" t="str">
            <v>Wasserbau</v>
          </cell>
          <cell r="Q271">
            <v>47.879269999999998</v>
          </cell>
          <cell r="R271">
            <v>42.913820000000001</v>
          </cell>
          <cell r="S271">
            <v>50.913820000000001</v>
          </cell>
          <cell r="T271">
            <v>42.913820000000001</v>
          </cell>
          <cell r="U271">
            <v>50.282130000000002</v>
          </cell>
          <cell r="V271">
            <v>58.209319999999998</v>
          </cell>
          <cell r="W271">
            <v>59.187579999999997</v>
          </cell>
          <cell r="X271">
            <v>51.187579999999997</v>
          </cell>
          <cell r="Y271">
            <v>59.187579999999997</v>
          </cell>
          <cell r="Z271">
            <v>53.767229999999998</v>
          </cell>
          <cell r="AA271">
            <v>47.767229999999998</v>
          </cell>
          <cell r="AB271">
            <v>41.767229999999998</v>
          </cell>
          <cell r="AC271">
            <v>35.767229999999998</v>
          </cell>
          <cell r="AD271">
            <v>-6</v>
          </cell>
        </row>
        <row r="272">
          <cell r="A272" t="str">
            <v>DataSpec</v>
          </cell>
          <cell r="B272" t="str">
            <v>Data</v>
          </cell>
          <cell r="C272" t="str">
            <v>Rating</v>
          </cell>
          <cell r="D272" t="str">
            <v>Rating</v>
          </cell>
          <cell r="E272" t="str">
            <v>Q134KUV_4299</v>
          </cell>
          <cell r="F272" t="str">
            <v>NONE</v>
          </cell>
          <cell r="G272">
            <v>42.99</v>
          </cell>
          <cell r="H272" t="str">
            <v xml:space="preserve">        Raffinerien, Chemiefabriken, Sportanlagen</v>
          </cell>
          <cell r="I272" t="str">
            <v>SELF</v>
          </cell>
          <cell r="J272" t="str">
            <v>SELF</v>
          </cell>
          <cell r="K272" t="str">
            <v>OV</v>
          </cell>
          <cell r="L272" t="str">
            <v>NE</v>
          </cell>
          <cell r="M272">
            <v>5</v>
          </cell>
          <cell r="O272" t="str">
            <v>42,99</v>
          </cell>
          <cell r="P272" t="str">
            <v>Raffinerien, Chemiefabriken, Sportanlagen</v>
          </cell>
          <cell r="Q272">
            <v>34.166780000000003</v>
          </cell>
          <cell r="R272">
            <v>42.166780000000003</v>
          </cell>
          <cell r="S272">
            <v>44.74774</v>
          </cell>
          <cell r="T272">
            <v>36.74774</v>
          </cell>
          <cell r="U272">
            <v>42.379429999999999</v>
          </cell>
          <cell r="V272">
            <v>50.379429999999999</v>
          </cell>
          <cell r="W272">
            <v>56.57591</v>
          </cell>
          <cell r="X272">
            <v>56.577330000000003</v>
          </cell>
          <cell r="Y272">
            <v>56.159280000000003</v>
          </cell>
          <cell r="Z272">
            <v>62.10333</v>
          </cell>
          <cell r="AA272">
            <v>56.10333</v>
          </cell>
          <cell r="AB272">
            <v>50.10333</v>
          </cell>
          <cell r="AC272">
            <v>56.10333</v>
          </cell>
          <cell r="AD272">
            <v>6</v>
          </cell>
        </row>
        <row r="273">
          <cell r="A273" t="str">
            <v>DataSpec</v>
          </cell>
          <cell r="B273" t="str">
            <v>Data</v>
          </cell>
          <cell r="C273" t="str">
            <v>Rating</v>
          </cell>
          <cell r="D273" t="str">
            <v>Rating</v>
          </cell>
          <cell r="E273" t="str">
            <v>Q134KUV_43</v>
          </cell>
          <cell r="F273" t="str">
            <v>NONE</v>
          </cell>
          <cell r="G273">
            <v>43</v>
          </cell>
          <cell r="H273" t="str">
            <v xml:space="preserve">    Vorber. Baustellenarbeiten, Bauinstallation</v>
          </cell>
          <cell r="I273" t="str">
            <v>SELF</v>
          </cell>
          <cell r="J273" t="str">
            <v>SELF</v>
          </cell>
          <cell r="K273" t="str">
            <v>OV</v>
          </cell>
          <cell r="L273" t="str">
            <v>NE</v>
          </cell>
          <cell r="M273">
            <v>5</v>
          </cell>
          <cell r="O273">
            <v>43</v>
          </cell>
          <cell r="P273" t="str">
            <v>Vorber. Baustellenarbeiten, Bauinstallation</v>
          </cell>
          <cell r="Q273">
            <v>44.178179999999998</v>
          </cell>
          <cell r="R273">
            <v>41.936309999999999</v>
          </cell>
          <cell r="S273">
            <v>44.421959999999999</v>
          </cell>
          <cell r="T273">
            <v>45.878810000000001</v>
          </cell>
          <cell r="U273">
            <v>42.62621</v>
          </cell>
          <cell r="V273">
            <v>41.08061</v>
          </cell>
          <cell r="W273">
            <v>39.893479999999997</v>
          </cell>
          <cell r="X273">
            <v>42.629829999999998</v>
          </cell>
          <cell r="Y273">
            <v>41.658740000000002</v>
          </cell>
          <cell r="Z273">
            <v>43.291089999999997</v>
          </cell>
          <cell r="AA273">
            <v>44.742939999999997</v>
          </cell>
          <cell r="AB273">
            <v>42.14678</v>
          </cell>
          <cell r="AC273">
            <v>43.523539999999997</v>
          </cell>
          <cell r="AD273">
            <v>1.3767599999999973</v>
          </cell>
        </row>
        <row r="274">
          <cell r="A274" t="str">
            <v>DataSpec</v>
          </cell>
          <cell r="B274" t="str">
            <v>Data</v>
          </cell>
          <cell r="C274" t="str">
            <v>Rating</v>
          </cell>
          <cell r="D274" t="str">
            <v>Rating</v>
          </cell>
          <cell r="E274" t="str">
            <v>Q134KUV_431</v>
          </cell>
          <cell r="F274" t="str">
            <v>NONE</v>
          </cell>
          <cell r="G274">
            <v>43.1</v>
          </cell>
          <cell r="H274" t="str">
            <v xml:space="preserve">      Abbruch, vorbereitende Baustellenarbeiten</v>
          </cell>
          <cell r="I274" t="str">
            <v>SELF</v>
          </cell>
          <cell r="J274" t="str">
            <v>SELF</v>
          </cell>
          <cell r="K274" t="str">
            <v>OV</v>
          </cell>
          <cell r="L274" t="str">
            <v>NE</v>
          </cell>
          <cell r="M274">
            <v>5</v>
          </cell>
          <cell r="O274" t="str">
            <v>43,1</v>
          </cell>
          <cell r="P274" t="str">
            <v>Abbruch, vorbereitende Baustellenarbeiten</v>
          </cell>
          <cell r="Q274">
            <v>47.077849999999998</v>
          </cell>
          <cell r="R274">
            <v>45.239350000000002</v>
          </cell>
          <cell r="S274">
            <v>50.530329999999999</v>
          </cell>
          <cell r="T274">
            <v>46.90325</v>
          </cell>
          <cell r="U274">
            <v>44.222529999999999</v>
          </cell>
          <cell r="V274">
            <v>52.222529999999999</v>
          </cell>
          <cell r="W274">
            <v>51.036709999999999</v>
          </cell>
          <cell r="X274">
            <v>52.761299999999999</v>
          </cell>
          <cell r="Y274">
            <v>51.403889999999997</v>
          </cell>
          <cell r="Z274">
            <v>54.305819999999997</v>
          </cell>
          <cell r="AA274">
            <v>48.305819999999997</v>
          </cell>
          <cell r="AB274">
            <v>42.305819999999997</v>
          </cell>
          <cell r="AC274">
            <v>36.305819999999997</v>
          </cell>
          <cell r="AD274">
            <v>-6</v>
          </cell>
        </row>
        <row r="275">
          <cell r="A275" t="str">
            <v>DataSpec</v>
          </cell>
          <cell r="B275" t="str">
            <v>Data</v>
          </cell>
          <cell r="C275" t="str">
            <v>Rating</v>
          </cell>
          <cell r="D275" t="str">
            <v>Rating</v>
          </cell>
          <cell r="E275" t="str">
            <v>Q134KUV_432</v>
          </cell>
          <cell r="F275" t="str">
            <v>NONE</v>
          </cell>
          <cell r="G275">
            <v>43.2</v>
          </cell>
          <cell r="H275" t="str">
            <v xml:space="preserve">      Bauinstallation</v>
          </cell>
          <cell r="I275" t="str">
            <v>SELF</v>
          </cell>
          <cell r="J275" t="str">
            <v>SELF</v>
          </cell>
          <cell r="K275" t="str">
            <v>OV</v>
          </cell>
          <cell r="L275" t="str">
            <v>NE</v>
          </cell>
          <cell r="M275">
            <v>5</v>
          </cell>
          <cell r="O275" t="str">
            <v>43,2</v>
          </cell>
          <cell r="P275" t="str">
            <v>Bauinstallation</v>
          </cell>
          <cell r="Q275">
            <v>38.311619999999998</v>
          </cell>
          <cell r="R275">
            <v>37.040640000000003</v>
          </cell>
          <cell r="S275">
            <v>43.994109999999999</v>
          </cell>
          <cell r="T275">
            <v>45.493650000000002</v>
          </cell>
          <cell r="U275">
            <v>41.299439999999997</v>
          </cell>
          <cell r="V275">
            <v>37.739539999999998</v>
          </cell>
          <cell r="W275">
            <v>34.938899999999997</v>
          </cell>
          <cell r="X275">
            <v>39.085180000000001</v>
          </cell>
          <cell r="Y275">
            <v>37.681669999999997</v>
          </cell>
          <cell r="Z275">
            <v>39.271450000000002</v>
          </cell>
          <cell r="AA275">
            <v>39.735390000000002</v>
          </cell>
          <cell r="AB275">
            <v>35.219299999999997</v>
          </cell>
          <cell r="AC275">
            <v>38.374850000000002</v>
          </cell>
          <cell r="AD275">
            <v>3.1555500000000052</v>
          </cell>
        </row>
        <row r="276">
          <cell r="A276" t="str">
            <v>DataSpec</v>
          </cell>
          <cell r="B276" t="str">
            <v>Data</v>
          </cell>
          <cell r="C276" t="str">
            <v>Rating</v>
          </cell>
          <cell r="D276" t="str">
            <v>Rating</v>
          </cell>
          <cell r="E276" t="str">
            <v>Q134KUV_4321</v>
          </cell>
          <cell r="F276" t="str">
            <v>NONE</v>
          </cell>
          <cell r="G276">
            <v>43.21</v>
          </cell>
          <cell r="H276" t="str">
            <v xml:space="preserve">        Elektroinstallation</v>
          </cell>
          <cell r="I276" t="str">
            <v>SELF</v>
          </cell>
          <cell r="J276" t="str">
            <v>SELF</v>
          </cell>
          <cell r="K276" t="str">
            <v>OV</v>
          </cell>
          <cell r="L276" t="str">
            <v>NE</v>
          </cell>
          <cell r="M276">
            <v>5</v>
          </cell>
          <cell r="O276" t="str">
            <v>43,21</v>
          </cell>
          <cell r="P276" t="str">
            <v>Elektroinstallation</v>
          </cell>
          <cell r="Q276">
            <v>37.821300000000001</v>
          </cell>
          <cell r="R276">
            <v>34.607399999999998</v>
          </cell>
          <cell r="S276">
            <v>42.607399999999998</v>
          </cell>
          <cell r="T276">
            <v>44.715580000000003</v>
          </cell>
          <cell r="U276">
            <v>38.900199999999998</v>
          </cell>
          <cell r="V276">
            <v>35.2562</v>
          </cell>
          <cell r="W276">
            <v>33.802309999999999</v>
          </cell>
          <cell r="X276">
            <v>39.132190000000001</v>
          </cell>
          <cell r="Y276">
            <v>37.903939999999999</v>
          </cell>
          <cell r="Z276">
            <v>41.193390000000001</v>
          </cell>
          <cell r="AA276">
            <v>35.193390000000001</v>
          </cell>
          <cell r="AB276">
            <v>29.193390000000001</v>
          </cell>
          <cell r="AC276">
            <v>32.261249999999997</v>
          </cell>
          <cell r="AD276">
            <v>3.067859999999996</v>
          </cell>
        </row>
        <row r="277">
          <cell r="A277" t="str">
            <v>DataSpec</v>
          </cell>
          <cell r="B277" t="str">
            <v>Data</v>
          </cell>
          <cell r="C277" t="str">
            <v>Rating</v>
          </cell>
          <cell r="D277" t="str">
            <v>Rating</v>
          </cell>
          <cell r="E277" t="str">
            <v>Q134KUV_4322</v>
          </cell>
          <cell r="F277" t="str">
            <v>NONE</v>
          </cell>
          <cell r="G277">
            <v>43.22</v>
          </cell>
          <cell r="H277" t="str">
            <v xml:space="preserve">        Klempnerei</v>
          </cell>
          <cell r="I277" t="str">
            <v>SELF</v>
          </cell>
          <cell r="J277" t="str">
            <v>SELF</v>
          </cell>
          <cell r="K277" t="str">
            <v>OV</v>
          </cell>
          <cell r="L277" t="str">
            <v>NE</v>
          </cell>
          <cell r="M277">
            <v>5</v>
          </cell>
          <cell r="O277" t="str">
            <v>43,22</v>
          </cell>
          <cell r="P277" t="str">
            <v>Klempnerei</v>
          </cell>
          <cell r="Q277">
            <v>40.494549999999997</v>
          </cell>
          <cell r="R277">
            <v>35.76887</v>
          </cell>
          <cell r="S277">
            <v>40.956589999999998</v>
          </cell>
          <cell r="T277">
            <v>43.11439</v>
          </cell>
          <cell r="U277">
            <v>39.459949999999999</v>
          </cell>
          <cell r="V277">
            <v>35.331910000000001</v>
          </cell>
          <cell r="W277">
            <v>31.325050000000001</v>
          </cell>
          <cell r="X277">
            <v>36.268810000000002</v>
          </cell>
          <cell r="Y277">
            <v>34.653649999999999</v>
          </cell>
          <cell r="Z277">
            <v>35.764789999999998</v>
          </cell>
          <cell r="AA277">
            <v>41.764789999999998</v>
          </cell>
          <cell r="AB277">
            <v>39.534439999999996</v>
          </cell>
          <cell r="AC277">
            <v>45.151859999999999</v>
          </cell>
          <cell r="AD277">
            <v>5.6174200000000027</v>
          </cell>
        </row>
        <row r="278">
          <cell r="A278" t="str">
            <v>DataSpec</v>
          </cell>
          <cell r="B278" t="str">
            <v>Data</v>
          </cell>
          <cell r="C278" t="str">
            <v>Rating</v>
          </cell>
          <cell r="D278" t="str">
            <v>Rating</v>
          </cell>
          <cell r="E278" t="str">
            <v>Q134KUV_4329</v>
          </cell>
          <cell r="F278" t="str">
            <v>NONE</v>
          </cell>
          <cell r="G278">
            <v>43.29</v>
          </cell>
          <cell r="H278" t="str">
            <v xml:space="preserve">        Sonstige Bauinstallation</v>
          </cell>
          <cell r="I278" t="str">
            <v>SELF</v>
          </cell>
          <cell r="J278" t="str">
            <v>SELF</v>
          </cell>
          <cell r="K278" t="str">
            <v>OV</v>
          </cell>
          <cell r="L278" t="str">
            <v>NE</v>
          </cell>
          <cell r="M278">
            <v>5</v>
          </cell>
          <cell r="O278" t="str">
            <v>43,29</v>
          </cell>
          <cell r="P278" t="str">
            <v>Sonstige Bauinstallation</v>
          </cell>
          <cell r="Q278">
            <v>34.070410000000003</v>
          </cell>
          <cell r="R278">
            <v>40.027099999999997</v>
          </cell>
          <cell r="S278">
            <v>48.02093</v>
          </cell>
          <cell r="T278">
            <v>51.274349999999998</v>
          </cell>
          <cell r="U278">
            <v>49.269150000000003</v>
          </cell>
          <cell r="V278">
            <v>48.321890000000003</v>
          </cell>
          <cell r="W278">
            <v>47.112740000000002</v>
          </cell>
          <cell r="X278">
            <v>46.775060000000003</v>
          </cell>
          <cell r="Y278">
            <v>45.745570000000001</v>
          </cell>
          <cell r="Z278">
            <v>45.836150000000004</v>
          </cell>
          <cell r="AA278">
            <v>40.924019999999999</v>
          </cell>
          <cell r="AB278">
            <v>34.924030000000002</v>
          </cell>
          <cell r="AC278">
            <v>35.37641</v>
          </cell>
          <cell r="AD278">
            <v>0.45237999999999801</v>
          </cell>
        </row>
        <row r="279">
          <cell r="A279" t="str">
            <v>DataSpec</v>
          </cell>
          <cell r="B279" t="str">
            <v>Data</v>
          </cell>
          <cell r="C279" t="str">
            <v>Rating</v>
          </cell>
          <cell r="D279" t="str">
            <v>Rating</v>
          </cell>
          <cell r="E279" t="str">
            <v>Q134KUV_43291</v>
          </cell>
          <cell r="F279" t="str">
            <v>NONE</v>
          </cell>
          <cell r="G279" t="str">
            <v>43.29.1</v>
          </cell>
          <cell r="H279" t="str">
            <v xml:space="preserve">          Dämmung gg. Kälte und Wärme</v>
          </cell>
          <cell r="I279" t="str">
            <v>SELF</v>
          </cell>
          <cell r="J279" t="str">
            <v>SELF</v>
          </cell>
          <cell r="K279" t="str">
            <v>OV</v>
          </cell>
          <cell r="L279" t="str">
            <v>NE</v>
          </cell>
          <cell r="M279">
            <v>5</v>
          </cell>
          <cell r="O279" t="str">
            <v>43.29.1</v>
          </cell>
          <cell r="P279" t="str">
            <v>Dämmung gg. Kälte und Wärme</v>
          </cell>
          <cell r="Q279">
            <v>30.424959999999999</v>
          </cell>
          <cell r="R279">
            <v>38.424959999999999</v>
          </cell>
          <cell r="S279">
            <v>46.424959999999999</v>
          </cell>
          <cell r="T279">
            <v>48.340760000000003</v>
          </cell>
          <cell r="U279">
            <v>47.75526</v>
          </cell>
          <cell r="V279">
            <v>46.380319999999998</v>
          </cell>
          <cell r="W279">
            <v>46.375459999999997</v>
          </cell>
          <cell r="X279">
            <v>46.970979999999997</v>
          </cell>
          <cell r="Y279">
            <v>46.120629999999998</v>
          </cell>
          <cell r="Z279">
            <v>47.000010000000003</v>
          </cell>
          <cell r="AA279">
            <v>41.000010000000003</v>
          </cell>
          <cell r="AB279">
            <v>35.000010000000003</v>
          </cell>
          <cell r="AC279">
            <v>31.622810000000001</v>
          </cell>
          <cell r="AD279">
            <v>-3.377200000000002</v>
          </cell>
        </row>
        <row r="280">
          <cell r="A280" t="str">
            <v>DataSpec</v>
          </cell>
          <cell r="B280" t="str">
            <v>Data</v>
          </cell>
          <cell r="C280" t="str">
            <v>Rating</v>
          </cell>
          <cell r="D280" t="str">
            <v>Rating</v>
          </cell>
          <cell r="E280" t="str">
            <v>Q134KUV_43299</v>
          </cell>
          <cell r="F280" t="str">
            <v>NONE</v>
          </cell>
          <cell r="G280" t="str">
            <v>43.29.9</v>
          </cell>
          <cell r="H280" t="str">
            <v xml:space="preserve">          Installation von Aufzügen, Drehtüren u.a.</v>
          </cell>
          <cell r="I280" t="str">
            <v>SELF</v>
          </cell>
          <cell r="J280" t="str">
            <v>SELF</v>
          </cell>
          <cell r="K280" t="str">
            <v>OV</v>
          </cell>
          <cell r="L280" t="str">
            <v>NE</v>
          </cell>
          <cell r="M280">
            <v>5</v>
          </cell>
          <cell r="O280" t="str">
            <v>43.29.9</v>
          </cell>
          <cell r="P280" t="str">
            <v>Installation von Aufzügen, Drehtüren u.a.</v>
          </cell>
          <cell r="Q280">
            <v>38.818060000000003</v>
          </cell>
          <cell r="R280">
            <v>42.13673</v>
          </cell>
          <cell r="S280">
            <v>50.13673</v>
          </cell>
          <cell r="T280">
            <v>55.16357</v>
          </cell>
          <cell r="U280">
            <v>51.341119999999997</v>
          </cell>
          <cell r="V280">
            <v>50.979370000000003</v>
          </cell>
          <cell r="W280">
            <v>48.12189</v>
          </cell>
          <cell r="X280">
            <v>46.506900000000002</v>
          </cell>
          <cell r="Y280">
            <v>45.232219999999998</v>
          </cell>
          <cell r="Z280">
            <v>44.24315</v>
          </cell>
          <cell r="AA280">
            <v>40.815510000000003</v>
          </cell>
          <cell r="AB280">
            <v>34.815510000000003</v>
          </cell>
          <cell r="AC280">
            <v>40.815510000000003</v>
          </cell>
          <cell r="AD280">
            <v>6</v>
          </cell>
        </row>
        <row r="281">
          <cell r="A281" t="str">
            <v>DataSpec</v>
          </cell>
          <cell r="B281" t="str">
            <v>Data</v>
          </cell>
          <cell r="C281" t="str">
            <v>Rating</v>
          </cell>
          <cell r="D281" t="str">
            <v>Rating</v>
          </cell>
          <cell r="E281" t="str">
            <v>Q134KUV_433</v>
          </cell>
          <cell r="F281" t="str">
            <v>NONE</v>
          </cell>
          <cell r="G281">
            <v>43.3</v>
          </cell>
          <cell r="H281" t="str">
            <v xml:space="preserve">      Ausbaugewerbe</v>
          </cell>
          <cell r="I281" t="str">
            <v>SELF</v>
          </cell>
          <cell r="J281" t="str">
            <v>SELF</v>
          </cell>
          <cell r="K281" t="str">
            <v>OV</v>
          </cell>
          <cell r="L281" t="str">
            <v>NE</v>
          </cell>
          <cell r="M281">
            <v>5</v>
          </cell>
          <cell r="O281" t="str">
            <v>43,3</v>
          </cell>
          <cell r="P281" t="str">
            <v>Ausbaugewerbe</v>
          </cell>
          <cell r="Q281">
            <v>49.5501</v>
          </cell>
          <cell r="R281">
            <v>47.879669999999997</v>
          </cell>
          <cell r="S281">
            <v>46.635019999999997</v>
          </cell>
          <cell r="T281">
            <v>48.663429999999998</v>
          </cell>
          <cell r="U281">
            <v>46.759099999999997</v>
          </cell>
          <cell r="V281">
            <v>45.191409999999998</v>
          </cell>
          <cell r="W281">
            <v>44.107700000000001</v>
          </cell>
          <cell r="X281">
            <v>44.696649999999998</v>
          </cell>
          <cell r="Y281">
            <v>45.361939999999997</v>
          </cell>
          <cell r="Z281">
            <v>45.83925</v>
          </cell>
          <cell r="AA281">
            <v>50.011490000000002</v>
          </cell>
          <cell r="AB281">
            <v>48.695230000000002</v>
          </cell>
          <cell r="AC281">
            <v>50.665970000000002</v>
          </cell>
          <cell r="AD281">
            <v>1.9707399999999993</v>
          </cell>
        </row>
        <row r="282">
          <cell r="A282" t="str">
            <v>DataSpec</v>
          </cell>
          <cell r="B282" t="str">
            <v>Data</v>
          </cell>
          <cell r="C282" t="str">
            <v>Rating</v>
          </cell>
          <cell r="D282" t="str">
            <v>Rating</v>
          </cell>
          <cell r="E282" t="str">
            <v>Q134KUV_4331</v>
          </cell>
          <cell r="F282" t="str">
            <v>NONE</v>
          </cell>
          <cell r="G282">
            <v>43.31</v>
          </cell>
          <cell r="H282" t="str">
            <v xml:space="preserve">        Stuckateure, Gipserei, Verputzerei</v>
          </cell>
          <cell r="I282" t="str">
            <v>SELF</v>
          </cell>
          <cell r="J282" t="str">
            <v>SELF</v>
          </cell>
          <cell r="K282" t="str">
            <v>OV</v>
          </cell>
          <cell r="L282" t="str">
            <v>NE</v>
          </cell>
          <cell r="M282">
            <v>5</v>
          </cell>
          <cell r="O282" t="str">
            <v>43,31</v>
          </cell>
          <cell r="P282" t="str">
            <v>Stuckateure, Gipserei, Verputzerei</v>
          </cell>
          <cell r="Q282">
            <v>45.51435</v>
          </cell>
          <cell r="R282">
            <v>40.79298</v>
          </cell>
          <cell r="S282">
            <v>42.122970000000002</v>
          </cell>
          <cell r="T282">
            <v>44.478729999999999</v>
          </cell>
          <cell r="U282">
            <v>36.478729999999999</v>
          </cell>
          <cell r="V282">
            <v>37.059379999999997</v>
          </cell>
          <cell r="W282">
            <v>37.563020000000002</v>
          </cell>
          <cell r="X282">
            <v>35.037210000000002</v>
          </cell>
          <cell r="Y282">
            <v>37.178730000000002</v>
          </cell>
          <cell r="Z282">
            <v>31.602889999999999</v>
          </cell>
          <cell r="AA282">
            <v>37.602890000000002</v>
          </cell>
          <cell r="AB282">
            <v>39.144869999999997</v>
          </cell>
          <cell r="AC282">
            <v>45.144869999999997</v>
          </cell>
          <cell r="AD282">
            <v>6</v>
          </cell>
        </row>
        <row r="283">
          <cell r="A283" t="str">
            <v>DataSpec</v>
          </cell>
          <cell r="B283" t="str">
            <v>Data</v>
          </cell>
          <cell r="C283" t="str">
            <v>Rating</v>
          </cell>
          <cell r="D283" t="str">
            <v>Rating</v>
          </cell>
          <cell r="E283" t="str">
            <v>Q134KUV_4332</v>
          </cell>
          <cell r="F283" t="str">
            <v>NONE</v>
          </cell>
          <cell r="G283">
            <v>43.32</v>
          </cell>
          <cell r="H283" t="str">
            <v xml:space="preserve">        Bautischlerei, -schlosserei</v>
          </cell>
          <cell r="I283" t="str">
            <v>SELF</v>
          </cell>
          <cell r="J283" t="str">
            <v>SELF</v>
          </cell>
          <cell r="K283" t="str">
            <v>OV</v>
          </cell>
          <cell r="L283" t="str">
            <v>NE</v>
          </cell>
          <cell r="M283">
            <v>5</v>
          </cell>
          <cell r="O283" t="str">
            <v>43,32</v>
          </cell>
          <cell r="P283" t="str">
            <v>Bautischlerei, -schlosserei</v>
          </cell>
          <cell r="Q283">
            <v>39.650869999999998</v>
          </cell>
          <cell r="R283">
            <v>42.952579999999998</v>
          </cell>
          <cell r="S283">
            <v>38.902200000000001</v>
          </cell>
          <cell r="T283">
            <v>38.090710000000001</v>
          </cell>
          <cell r="U283">
            <v>36.139980000000001</v>
          </cell>
          <cell r="V283">
            <v>33.881529999999998</v>
          </cell>
          <cell r="W283">
            <v>30.737030000000001</v>
          </cell>
          <cell r="X283">
            <v>27.882149999999999</v>
          </cell>
          <cell r="Y283">
            <v>35.835369999999998</v>
          </cell>
          <cell r="Z283">
            <v>34.35962</v>
          </cell>
          <cell r="AA283">
            <v>40.35962</v>
          </cell>
          <cell r="AB283">
            <v>44.264890000000001</v>
          </cell>
          <cell r="AC283">
            <v>44.85615</v>
          </cell>
          <cell r="AD283">
            <v>0.59125999999999834</v>
          </cell>
        </row>
        <row r="284">
          <cell r="A284" t="str">
            <v>DataSpec</v>
          </cell>
          <cell r="B284" t="str">
            <v>Data</v>
          </cell>
          <cell r="C284" t="str">
            <v>Rating</v>
          </cell>
          <cell r="D284" t="str">
            <v>Rating</v>
          </cell>
          <cell r="E284" t="str">
            <v>Q134KUV_4333</v>
          </cell>
          <cell r="F284" t="str">
            <v>NONE</v>
          </cell>
          <cell r="G284">
            <v>43.33</v>
          </cell>
          <cell r="H284" t="str">
            <v xml:space="preserve">        Fußboden-, Fliesen-, Plattenlegerei</v>
          </cell>
          <cell r="I284" t="str">
            <v>SELF</v>
          </cell>
          <cell r="J284" t="str">
            <v>SELF</v>
          </cell>
          <cell r="K284" t="str">
            <v>OV</v>
          </cell>
          <cell r="L284" t="str">
            <v>NE</v>
          </cell>
          <cell r="M284">
            <v>5</v>
          </cell>
          <cell r="O284" t="str">
            <v>43,33</v>
          </cell>
          <cell r="P284" t="str">
            <v>Fußboden-, Fliesen-, Plattenlegerei</v>
          </cell>
          <cell r="Q284">
            <v>40.08164</v>
          </cell>
          <cell r="R284">
            <v>40.603479999999998</v>
          </cell>
          <cell r="S284">
            <v>42.351010000000002</v>
          </cell>
          <cell r="T284">
            <v>43.690869999999997</v>
          </cell>
          <cell r="U284">
            <v>39.377459999999999</v>
          </cell>
          <cell r="V284">
            <v>45.192500000000003</v>
          </cell>
          <cell r="W284">
            <v>47.371639999999999</v>
          </cell>
          <cell r="X284">
            <v>45.529690000000002</v>
          </cell>
          <cell r="Y284">
            <v>48.569470000000003</v>
          </cell>
          <cell r="Z284">
            <v>48.649920000000002</v>
          </cell>
          <cell r="AA284">
            <v>42.649920000000002</v>
          </cell>
          <cell r="AB284">
            <v>43.221490000000003</v>
          </cell>
          <cell r="AC284">
            <v>42.630119999999998</v>
          </cell>
          <cell r="AD284">
            <v>-0.59137000000000484</v>
          </cell>
        </row>
        <row r="285">
          <cell r="A285" t="str">
            <v>DataSpec</v>
          </cell>
          <cell r="B285" t="str">
            <v>Data</v>
          </cell>
          <cell r="C285" t="str">
            <v>Rating</v>
          </cell>
          <cell r="D285" t="str">
            <v>Rating</v>
          </cell>
          <cell r="E285" t="str">
            <v>Q134KUV_4334</v>
          </cell>
          <cell r="F285" t="str">
            <v>NONE</v>
          </cell>
          <cell r="G285">
            <v>43.34</v>
          </cell>
          <cell r="H285" t="str">
            <v xml:space="preserve">        Malerei und Glaserei</v>
          </cell>
          <cell r="I285" t="str">
            <v>SELF</v>
          </cell>
          <cell r="J285" t="str">
            <v>SELF</v>
          </cell>
          <cell r="K285" t="str">
            <v>OV</v>
          </cell>
          <cell r="L285" t="str">
            <v>NE</v>
          </cell>
          <cell r="M285">
            <v>5</v>
          </cell>
          <cell r="O285" t="str">
            <v>43,34</v>
          </cell>
          <cell r="P285" t="str">
            <v>Malerei und Glaserei</v>
          </cell>
          <cell r="Q285">
            <v>53.647649999999999</v>
          </cell>
          <cell r="R285">
            <v>54.987029999999997</v>
          </cell>
          <cell r="S285">
            <v>54.4863</v>
          </cell>
          <cell r="T285">
            <v>57.9925</v>
          </cell>
          <cell r="U285">
            <v>58.251339999999999</v>
          </cell>
          <cell r="V285">
            <v>52.81438</v>
          </cell>
          <cell r="W285">
            <v>50.187950000000001</v>
          </cell>
          <cell r="X285">
            <v>53.956800000000001</v>
          </cell>
          <cell r="Y285">
            <v>50.030589999999997</v>
          </cell>
          <cell r="Z285">
            <v>52.771709999999999</v>
          </cell>
          <cell r="AA285">
            <v>57.934959999999997</v>
          </cell>
          <cell r="AB285">
            <v>54.647889999999997</v>
          </cell>
          <cell r="AC285">
            <v>57.463630000000002</v>
          </cell>
          <cell r="AD285">
            <v>2.8157400000000052</v>
          </cell>
        </row>
        <row r="286">
          <cell r="A286" t="str">
            <v>DataSpec</v>
          </cell>
          <cell r="B286" t="str">
            <v>Data</v>
          </cell>
          <cell r="C286" t="str">
            <v>Rating</v>
          </cell>
          <cell r="D286" t="str">
            <v>Rating</v>
          </cell>
          <cell r="E286" t="str">
            <v>Q134KUV_43341</v>
          </cell>
          <cell r="F286" t="str">
            <v>NONE</v>
          </cell>
          <cell r="G286" t="str">
            <v>43.34.1</v>
          </cell>
          <cell r="H286" t="str">
            <v xml:space="preserve">          Maler-, Lackierergewerbe</v>
          </cell>
          <cell r="I286" t="str">
            <v>SELF</v>
          </cell>
          <cell r="J286" t="str">
            <v>SELF</v>
          </cell>
          <cell r="K286" t="str">
            <v>OV</v>
          </cell>
          <cell r="L286" t="str">
            <v>NE</v>
          </cell>
          <cell r="M286">
            <v>5</v>
          </cell>
          <cell r="O286" t="str">
            <v>43.34.1</v>
          </cell>
          <cell r="P286" t="str">
            <v>Maler-, Lackierergewerbe</v>
          </cell>
          <cell r="Q286">
            <v>54.617579999999997</v>
          </cell>
          <cell r="R286">
            <v>55.840159999999997</v>
          </cell>
          <cell r="S286">
            <v>55.060360000000003</v>
          </cell>
          <cell r="T286">
            <v>58.726190000000003</v>
          </cell>
          <cell r="U286">
            <v>58.706110000000002</v>
          </cell>
          <cell r="V286">
            <v>52.515799999999999</v>
          </cell>
          <cell r="W286">
            <v>49.101419999999997</v>
          </cell>
          <cell r="X286">
            <v>53.271189999999997</v>
          </cell>
          <cell r="Y286">
            <v>49.947789999999998</v>
          </cell>
          <cell r="Z286">
            <v>53.604140000000001</v>
          </cell>
          <cell r="AA286">
            <v>59.604140000000001</v>
          </cell>
          <cell r="AB286">
            <v>56.598269999999999</v>
          </cell>
          <cell r="AC286">
            <v>59.809710000000003</v>
          </cell>
          <cell r="AD286">
            <v>3.2114400000000032</v>
          </cell>
        </row>
        <row r="287">
          <cell r="A287" t="str">
            <v>DataSpec</v>
          </cell>
          <cell r="B287" t="str">
            <v>Data</v>
          </cell>
          <cell r="C287" t="str">
            <v>Rating</v>
          </cell>
          <cell r="D287" t="str">
            <v>Rating</v>
          </cell>
          <cell r="E287" t="str">
            <v>Q134KUV_43342</v>
          </cell>
          <cell r="F287" t="str">
            <v>NONE</v>
          </cell>
          <cell r="G287" t="str">
            <v>43.34.2</v>
          </cell>
          <cell r="H287" t="str">
            <v xml:space="preserve">          Glasergewerbe</v>
          </cell>
          <cell r="I287" t="str">
            <v>SELF</v>
          </cell>
          <cell r="J287" t="str">
            <v>SELF</v>
          </cell>
          <cell r="K287" t="str">
            <v>OV</v>
          </cell>
          <cell r="L287" t="str">
            <v>NE</v>
          </cell>
          <cell r="M287">
            <v>5</v>
          </cell>
          <cell r="O287" t="str">
            <v>43.34.2</v>
          </cell>
          <cell r="P287" t="str">
            <v>Glasergewerbe</v>
          </cell>
          <cell r="Q287">
            <v>48.08484</v>
          </cell>
          <cell r="R287">
            <v>40.08484</v>
          </cell>
          <cell r="S287">
            <v>42.163179999999997</v>
          </cell>
          <cell r="T287">
            <v>41.916159999999998</v>
          </cell>
          <cell r="U287">
            <v>48.771349999999998</v>
          </cell>
          <cell r="V287">
            <v>56.771349999999998</v>
          </cell>
          <cell r="W287">
            <v>64.771349999999998</v>
          </cell>
          <cell r="X287">
            <v>63.81035</v>
          </cell>
          <cell r="Y287">
            <v>55.81035</v>
          </cell>
          <cell r="Z287">
            <v>47.81035</v>
          </cell>
          <cell r="AA287">
            <v>41.81035</v>
          </cell>
          <cell r="AB287">
            <v>35.81035</v>
          </cell>
          <cell r="AC287">
            <v>34.788640000000001</v>
          </cell>
          <cell r="AD287">
            <v>-1.0217099999999988</v>
          </cell>
        </row>
        <row r="288">
          <cell r="A288" t="str">
            <v>DataSpec</v>
          </cell>
          <cell r="B288" t="str">
            <v>Data</v>
          </cell>
          <cell r="C288" t="str">
            <v>Rating</v>
          </cell>
          <cell r="D288" t="str">
            <v>Rating</v>
          </cell>
          <cell r="E288" t="str">
            <v>Q134KUV_4339</v>
          </cell>
          <cell r="F288" t="str">
            <v>NONE</v>
          </cell>
          <cell r="G288">
            <v>43.39</v>
          </cell>
          <cell r="H288" t="str">
            <v xml:space="preserve">        Kachelofenbau, Bauendreinigung u.a.</v>
          </cell>
          <cell r="I288" t="str">
            <v>SELF</v>
          </cell>
          <cell r="J288" t="str">
            <v>SELF</v>
          </cell>
          <cell r="K288" t="str">
            <v>OV</v>
          </cell>
          <cell r="L288" t="str">
            <v>NE</v>
          </cell>
          <cell r="M288">
            <v>5</v>
          </cell>
          <cell r="O288" t="str">
            <v>43,39</v>
          </cell>
          <cell r="P288" t="str">
            <v>Kachelofenbau, Bauendreinigung u.a.</v>
          </cell>
          <cell r="Q288">
            <v>60.429639999999999</v>
          </cell>
          <cell r="R288">
            <v>52.429639999999999</v>
          </cell>
          <cell r="S288">
            <v>44.429639999999999</v>
          </cell>
          <cell r="T288">
            <v>37.30809</v>
          </cell>
          <cell r="U288">
            <v>45.30809</v>
          </cell>
          <cell r="V288">
            <v>42.203530000000001</v>
          </cell>
          <cell r="W288">
            <v>48.153509999999997</v>
          </cell>
          <cell r="X288">
            <v>44.905360000000002</v>
          </cell>
          <cell r="Y288">
            <v>45.110349999999997</v>
          </cell>
          <cell r="Z288">
            <v>50.36544</v>
          </cell>
          <cell r="AA288">
            <v>44.36544</v>
          </cell>
          <cell r="AB288">
            <v>43.279389999999999</v>
          </cell>
          <cell r="AC288">
            <v>42.897170000000003</v>
          </cell>
          <cell r="AD288">
            <v>-0.38221999999999667</v>
          </cell>
        </row>
        <row r="289">
          <cell r="A289" t="str">
            <v>DataSpec</v>
          </cell>
          <cell r="B289" t="str">
            <v>Data</v>
          </cell>
          <cell r="C289" t="str">
            <v>Rating</v>
          </cell>
          <cell r="D289" t="str">
            <v>Rating</v>
          </cell>
          <cell r="E289" t="str">
            <v>Q134KUV_439</v>
          </cell>
          <cell r="F289" t="str">
            <v>NONE</v>
          </cell>
          <cell r="G289">
            <v>43.9</v>
          </cell>
          <cell r="H289" t="str">
            <v xml:space="preserve">      Sonst. spezialisierte Bautätigkeiten</v>
          </cell>
          <cell r="I289" t="str">
            <v>SELF</v>
          </cell>
          <cell r="J289" t="str">
            <v>SELF</v>
          </cell>
          <cell r="K289" t="str">
            <v>OV</v>
          </cell>
          <cell r="L289" t="str">
            <v>NE</v>
          </cell>
          <cell r="M289">
            <v>5</v>
          </cell>
          <cell r="O289" t="str">
            <v>43,9</v>
          </cell>
          <cell r="P289" t="str">
            <v>Sonst. spezialisierte Bautätigkeiten</v>
          </cell>
          <cell r="Q289">
            <v>43.381070000000001</v>
          </cell>
          <cell r="R289">
            <v>38.128520000000002</v>
          </cell>
          <cell r="S289">
            <v>39.871879999999997</v>
          </cell>
          <cell r="T289">
            <v>40.741109999999999</v>
          </cell>
          <cell r="U289">
            <v>36.521360000000001</v>
          </cell>
          <cell r="V289">
            <v>37.362400000000001</v>
          </cell>
          <cell r="W289">
            <v>38.890689999999999</v>
          </cell>
          <cell r="X289">
            <v>43.515459999999997</v>
          </cell>
          <cell r="Y289">
            <v>40.098320000000001</v>
          </cell>
          <cell r="Z289">
            <v>43.950299999999999</v>
          </cell>
          <cell r="AA289">
            <v>43.134030000000003</v>
          </cell>
          <cell r="AB289">
            <v>41.850250000000003</v>
          </cell>
          <cell r="AC289">
            <v>40.05715</v>
          </cell>
          <cell r="AD289">
            <v>-1.7931000000000026</v>
          </cell>
        </row>
        <row r="290">
          <cell r="A290" t="str">
            <v>DataSpec</v>
          </cell>
          <cell r="B290" t="str">
            <v>Data</v>
          </cell>
          <cell r="C290" t="str">
            <v>Rating</v>
          </cell>
          <cell r="D290" t="str">
            <v>Rating</v>
          </cell>
          <cell r="E290" t="str">
            <v>Q134KUV_4391</v>
          </cell>
          <cell r="F290" t="str">
            <v>NONE</v>
          </cell>
          <cell r="G290">
            <v>43.91</v>
          </cell>
          <cell r="H290" t="str">
            <v xml:space="preserve">        Dachdeckerei, Zimmerei</v>
          </cell>
          <cell r="I290" t="str">
            <v>SELF</v>
          </cell>
          <cell r="J290" t="str">
            <v>SELF</v>
          </cell>
          <cell r="K290" t="str">
            <v>OV</v>
          </cell>
          <cell r="L290" t="str">
            <v>NE</v>
          </cell>
          <cell r="M290">
            <v>5</v>
          </cell>
          <cell r="O290" t="str">
            <v>43,91</v>
          </cell>
          <cell r="P290" t="str">
            <v>Dachdeckerei, Zimmerei</v>
          </cell>
          <cell r="Q290">
            <v>40.945509999999999</v>
          </cell>
          <cell r="R290">
            <v>35.315649999999998</v>
          </cell>
          <cell r="S290">
            <v>38.947850000000003</v>
          </cell>
          <cell r="T290">
            <v>38.22813</v>
          </cell>
          <cell r="U290">
            <v>34.650779999999997</v>
          </cell>
          <cell r="V290">
            <v>35.13214</v>
          </cell>
          <cell r="W290">
            <v>35.915239999999997</v>
          </cell>
          <cell r="X290">
            <v>38.817050000000002</v>
          </cell>
          <cell r="Y290">
            <v>39.798290000000001</v>
          </cell>
          <cell r="Z290">
            <v>41.95073</v>
          </cell>
          <cell r="AA290">
            <v>38.045549999999999</v>
          </cell>
          <cell r="AB290">
            <v>35.114640000000001</v>
          </cell>
          <cell r="AC290">
            <v>30.3398</v>
          </cell>
          <cell r="AD290">
            <v>-4.7748400000000011</v>
          </cell>
        </row>
        <row r="291">
          <cell r="A291" t="str">
            <v>DataSpec</v>
          </cell>
          <cell r="B291" t="str">
            <v>Data</v>
          </cell>
          <cell r="C291" t="str">
            <v>Rating</v>
          </cell>
          <cell r="D291" t="str">
            <v>Rating</v>
          </cell>
          <cell r="E291" t="str">
            <v>Q134KUV_43911</v>
          </cell>
          <cell r="F291" t="str">
            <v>NONE</v>
          </cell>
          <cell r="G291" t="str">
            <v>43.91.1</v>
          </cell>
          <cell r="H291" t="str">
            <v xml:space="preserve">          Dachdeckerei, Bauspenglerei</v>
          </cell>
          <cell r="I291" t="str">
            <v>SELF</v>
          </cell>
          <cell r="J291" t="str">
            <v>SELF</v>
          </cell>
          <cell r="K291" t="str">
            <v>OV</v>
          </cell>
          <cell r="L291" t="str">
            <v>NE</v>
          </cell>
          <cell r="M291">
            <v>5</v>
          </cell>
          <cell r="O291" t="str">
            <v>43.91.1</v>
          </cell>
          <cell r="P291" t="str">
            <v>Dachdeckerei, Bauspenglerei</v>
          </cell>
          <cell r="Q291">
            <v>38.737189999999998</v>
          </cell>
          <cell r="R291">
            <v>32.833959999999998</v>
          </cell>
          <cell r="S291">
            <v>40.153260000000003</v>
          </cell>
          <cell r="T291">
            <v>40.305900000000001</v>
          </cell>
          <cell r="U291">
            <v>36.859259999999999</v>
          </cell>
          <cell r="V291">
            <v>35.023890000000002</v>
          </cell>
          <cell r="W291">
            <v>35.72354</v>
          </cell>
          <cell r="X291">
            <v>29.752359999999999</v>
          </cell>
          <cell r="Y291">
            <v>33.660739999999997</v>
          </cell>
          <cell r="Z291">
            <v>37.017949999999999</v>
          </cell>
          <cell r="AA291">
            <v>32.91621</v>
          </cell>
          <cell r="AB291">
            <v>31.083110000000001</v>
          </cell>
          <cell r="AC291">
            <v>27.508130000000001</v>
          </cell>
          <cell r="AD291">
            <v>-3.57498</v>
          </cell>
        </row>
        <row r="292">
          <cell r="A292" t="str">
            <v>DataSpec</v>
          </cell>
          <cell r="B292" t="str">
            <v>Data</v>
          </cell>
          <cell r="C292" t="str">
            <v>Rating</v>
          </cell>
          <cell r="D292" t="str">
            <v>Rating</v>
          </cell>
          <cell r="E292" t="str">
            <v>Q134KUV_43912</v>
          </cell>
          <cell r="F292" t="str">
            <v>NONE</v>
          </cell>
          <cell r="G292" t="str">
            <v>43.91.2</v>
          </cell>
          <cell r="H292" t="str">
            <v xml:space="preserve">          Zimmerei, Ingenieurholzbau</v>
          </cell>
          <cell r="I292" t="str">
            <v>SELF</v>
          </cell>
          <cell r="J292" t="str">
            <v>SELF</v>
          </cell>
          <cell r="K292" t="str">
            <v>OV</v>
          </cell>
          <cell r="L292" t="str">
            <v>NE</v>
          </cell>
          <cell r="M292">
            <v>5</v>
          </cell>
          <cell r="O292" t="str">
            <v>43.91.2</v>
          </cell>
          <cell r="P292" t="str">
            <v>Zimmerei, Ingenieurholzbau</v>
          </cell>
          <cell r="Q292">
            <v>44.537140000000001</v>
          </cell>
          <cell r="R292">
            <v>39.54524</v>
          </cell>
          <cell r="S292">
            <v>37.460430000000002</v>
          </cell>
          <cell r="T292">
            <v>35.22824</v>
          </cell>
          <cell r="U292">
            <v>31.000080000000001</v>
          </cell>
          <cell r="V292">
            <v>35.392159999999997</v>
          </cell>
          <cell r="W292">
            <v>36.317740000000001</v>
          </cell>
          <cell r="X292">
            <v>44.317740000000001</v>
          </cell>
          <cell r="Y292">
            <v>48.765140000000002</v>
          </cell>
          <cell r="Z292">
            <v>49.365470000000002</v>
          </cell>
          <cell r="AA292">
            <v>43.365470000000002</v>
          </cell>
          <cell r="AB292">
            <v>39.295439999999999</v>
          </cell>
          <cell r="AC292">
            <v>33.295439999999999</v>
          </cell>
          <cell r="AD292">
            <v>-6</v>
          </cell>
        </row>
        <row r="293">
          <cell r="A293" t="str">
            <v>DataSpec</v>
          </cell>
          <cell r="B293" t="str">
            <v>Data</v>
          </cell>
          <cell r="C293" t="str">
            <v>Rating</v>
          </cell>
          <cell r="D293" t="str">
            <v>Rating</v>
          </cell>
          <cell r="E293" t="str">
            <v>Q134KUV_4399</v>
          </cell>
          <cell r="F293" t="str">
            <v>NONE</v>
          </cell>
          <cell r="G293">
            <v>43.99</v>
          </cell>
          <cell r="H293" t="str">
            <v xml:space="preserve">        Gerüst-, Schornsteinbau u.a.</v>
          </cell>
          <cell r="I293" t="str">
            <v>SELF</v>
          </cell>
          <cell r="J293" t="str">
            <v>SELF</v>
          </cell>
          <cell r="K293" t="str">
            <v>OV</v>
          </cell>
          <cell r="L293" t="str">
            <v>NE</v>
          </cell>
          <cell r="M293">
            <v>5</v>
          </cell>
          <cell r="O293" t="str">
            <v>43,99</v>
          </cell>
          <cell r="P293" t="str">
            <v>Gerüst-, Schornsteinbau u.a.</v>
          </cell>
          <cell r="Q293">
            <v>44.362139999999997</v>
          </cell>
          <cell r="R293">
            <v>39.640779999999999</v>
          </cell>
          <cell r="S293">
            <v>40.952390000000001</v>
          </cell>
          <cell r="T293">
            <v>42.371670000000002</v>
          </cell>
          <cell r="U293">
            <v>37.62115</v>
          </cell>
          <cell r="V293">
            <v>40.113259999999997</v>
          </cell>
          <cell r="W293">
            <v>42.471559999999997</v>
          </cell>
          <cell r="X293">
            <v>48.286020000000001</v>
          </cell>
          <cell r="Y293">
            <v>41.445830000000001</v>
          </cell>
          <cell r="Z293">
            <v>45.899419999999999</v>
          </cell>
          <cell r="AA293">
            <v>46.84093</v>
          </cell>
          <cell r="AB293">
            <v>46.757379999999998</v>
          </cell>
          <cell r="AC293">
            <v>46.87032</v>
          </cell>
          <cell r="AD293">
            <v>0.11294000000000182</v>
          </cell>
        </row>
        <row r="294">
          <cell r="A294" t="str">
            <v>DataSpec</v>
          </cell>
          <cell r="B294" t="str">
            <v>Data</v>
          </cell>
          <cell r="C294" t="str">
            <v>Rating</v>
          </cell>
          <cell r="D294" t="str">
            <v>Rating</v>
          </cell>
          <cell r="E294" t="str">
            <v>Q134KUV_43991</v>
          </cell>
          <cell r="F294" t="str">
            <v>NONE</v>
          </cell>
          <cell r="G294" t="str">
            <v>43.99.1</v>
          </cell>
          <cell r="H294" t="str">
            <v xml:space="preserve">          Gerüstbau</v>
          </cell>
          <cell r="I294" t="str">
            <v>SELF</v>
          </cell>
          <cell r="J294" t="str">
            <v>SELF</v>
          </cell>
          <cell r="K294" t="str">
            <v>OV</v>
          </cell>
          <cell r="L294" t="str">
            <v>NE</v>
          </cell>
          <cell r="M294">
            <v>5</v>
          </cell>
          <cell r="O294" t="str">
            <v>43.99.1</v>
          </cell>
          <cell r="P294" t="str">
            <v>Gerüstbau</v>
          </cell>
          <cell r="Q294">
            <v>38.802349999999997</v>
          </cell>
          <cell r="R294">
            <v>38.157780000000002</v>
          </cell>
          <cell r="S294">
            <v>42.693530000000003</v>
          </cell>
          <cell r="T294">
            <v>44.433039999999998</v>
          </cell>
          <cell r="U294">
            <v>44.362180000000002</v>
          </cell>
          <cell r="V294">
            <v>39.702109999999998</v>
          </cell>
          <cell r="W294">
            <v>40.225360000000002</v>
          </cell>
          <cell r="X294">
            <v>43.001570000000001</v>
          </cell>
          <cell r="Y294">
            <v>38.078879999999998</v>
          </cell>
          <cell r="Z294">
            <v>43.657170000000001</v>
          </cell>
          <cell r="AA294">
            <v>37.657170000000001</v>
          </cell>
          <cell r="AB294">
            <v>31.657170000000001</v>
          </cell>
          <cell r="AC294">
            <v>25.83297</v>
          </cell>
          <cell r="AD294">
            <v>-5.8242000000000012</v>
          </cell>
        </row>
        <row r="295">
          <cell r="A295" t="str">
            <v>DataSpec</v>
          </cell>
          <cell r="B295" t="str">
            <v>Data</v>
          </cell>
          <cell r="C295" t="str">
            <v>Rating</v>
          </cell>
          <cell r="D295" t="str">
            <v>Rating</v>
          </cell>
          <cell r="E295" t="str">
            <v>Q134KUV_43992</v>
          </cell>
          <cell r="F295" t="str">
            <v>NONE</v>
          </cell>
          <cell r="G295" t="str">
            <v>43.99.2</v>
          </cell>
          <cell r="H295" t="str">
            <v xml:space="preserve">          Schornstein-, Feuerungs-, Industrieofenbau</v>
          </cell>
          <cell r="I295" t="str">
            <v>SELF</v>
          </cell>
          <cell r="J295" t="str">
            <v>SELF</v>
          </cell>
          <cell r="K295" t="str">
            <v>OV</v>
          </cell>
          <cell r="L295" t="str">
            <v>NE</v>
          </cell>
          <cell r="M295">
            <v>5</v>
          </cell>
          <cell r="O295" t="str">
            <v>43.99.2</v>
          </cell>
          <cell r="P295" t="str">
            <v>Schornstein-, Feuerungs-, Industrieofenbau</v>
          </cell>
          <cell r="Q295">
            <v>40.885249999999999</v>
          </cell>
          <cell r="R295">
            <v>33.446449999999999</v>
          </cell>
          <cell r="S295">
            <v>25.446449999999999</v>
          </cell>
          <cell r="T295">
            <v>33.446449999999999</v>
          </cell>
          <cell r="U295">
            <v>31.022030000000001</v>
          </cell>
          <cell r="V295">
            <v>23.731680000000001</v>
          </cell>
          <cell r="W295">
            <v>21.891829999999999</v>
          </cell>
          <cell r="X295">
            <v>13.891830000000001</v>
          </cell>
          <cell r="Y295">
            <v>21.891829999999999</v>
          </cell>
          <cell r="Z295">
            <v>29.891829999999999</v>
          </cell>
          <cell r="AA295">
            <v>35.891829999999999</v>
          </cell>
          <cell r="AB295">
            <v>41.891829999999999</v>
          </cell>
          <cell r="AC295">
            <v>47.891829999999999</v>
          </cell>
          <cell r="AD295">
            <v>6</v>
          </cell>
        </row>
        <row r="296">
          <cell r="A296" t="str">
            <v>DataSpec</v>
          </cell>
          <cell r="B296" t="str">
            <v>Data</v>
          </cell>
          <cell r="C296" t="str">
            <v>Rating</v>
          </cell>
          <cell r="D296" t="str">
            <v>Rating</v>
          </cell>
          <cell r="E296" t="str">
            <v>Q134KUV_43999</v>
          </cell>
          <cell r="F296" t="str">
            <v>NONE</v>
          </cell>
          <cell r="G296" t="str">
            <v>43.99.9</v>
          </cell>
          <cell r="H296" t="str">
            <v xml:space="preserve">          Gebäudetrocknung, Abdichtung u.a.</v>
          </cell>
          <cell r="I296" t="str">
            <v>SELF</v>
          </cell>
          <cell r="J296" t="str">
            <v>SELF</v>
          </cell>
          <cell r="K296" t="str">
            <v>OV</v>
          </cell>
          <cell r="L296" t="str">
            <v>NE</v>
          </cell>
          <cell r="M296">
            <v>5</v>
          </cell>
          <cell r="O296" t="str">
            <v>43.99.9</v>
          </cell>
          <cell r="P296" t="str">
            <v>Gebäudetrocknung, Abdichtung u.a.</v>
          </cell>
          <cell r="Q296">
            <v>45.141289999999998</v>
          </cell>
          <cell r="R296">
            <v>40.050939999999997</v>
          </cell>
          <cell r="S296">
            <v>41.374699999999997</v>
          </cell>
          <cell r="T296">
            <v>42.50206</v>
          </cell>
          <cell r="U296">
            <v>37.179000000000002</v>
          </cell>
          <cell r="V296">
            <v>40.781500000000001</v>
          </cell>
          <cell r="W296">
            <v>43.488169999999997</v>
          </cell>
          <cell r="X296">
            <v>50.144390000000001</v>
          </cell>
          <cell r="Y296">
            <v>42.539700000000003</v>
          </cell>
          <cell r="Z296">
            <v>46.741959999999999</v>
          </cell>
          <cell r="AA296">
            <v>48.113079999999997</v>
          </cell>
          <cell r="AB296">
            <v>48.366010000000003</v>
          </cell>
          <cell r="AC296">
            <v>48.738149999999997</v>
          </cell>
          <cell r="AD296">
            <v>0.37213999999999459</v>
          </cell>
        </row>
        <row r="297">
          <cell r="A297" t="str">
            <v>DataSpec</v>
          </cell>
          <cell r="B297" t="str">
            <v>Data</v>
          </cell>
          <cell r="C297" t="str">
            <v>Rating</v>
          </cell>
          <cell r="D297" t="str">
            <v>Rating</v>
          </cell>
          <cell r="E297" t="str">
            <v>Q134KUV_G</v>
          </cell>
          <cell r="F297" t="str">
            <v>NONE</v>
          </cell>
          <cell r="G297" t="str">
            <v>G</v>
          </cell>
          <cell r="H297" t="str">
            <v>Handel</v>
          </cell>
          <cell r="I297" t="str">
            <v>SELF</v>
          </cell>
          <cell r="J297" t="str">
            <v>SELF</v>
          </cell>
          <cell r="K297" t="str">
            <v>OV</v>
          </cell>
          <cell r="L297" t="str">
            <v>NE</v>
          </cell>
          <cell r="M297">
            <v>5</v>
          </cell>
          <cell r="O297" t="str">
            <v>G</v>
          </cell>
          <cell r="P297" t="str">
            <v>Handel</v>
          </cell>
          <cell r="Q297">
            <v>40.434899999999999</v>
          </cell>
          <cell r="R297">
            <v>40.266129999999997</v>
          </cell>
          <cell r="S297">
            <v>41.03378</v>
          </cell>
          <cell r="T297">
            <v>41.577129999999997</v>
          </cell>
          <cell r="U297">
            <v>41.815779999999997</v>
          </cell>
          <cell r="V297">
            <v>41.371020000000001</v>
          </cell>
          <cell r="W297">
            <v>40.561169999999997</v>
          </cell>
          <cell r="X297">
            <v>41.375839999999997</v>
          </cell>
          <cell r="Y297">
            <v>40.909730000000003</v>
          </cell>
          <cell r="Z297">
            <v>42.128430000000002</v>
          </cell>
          <cell r="AA297">
            <v>43.889130000000002</v>
          </cell>
          <cell r="AB297">
            <v>44.532089999999997</v>
          </cell>
          <cell r="AC297">
            <v>45.553130000000003</v>
          </cell>
          <cell r="AD297">
            <v>1.0210400000000064</v>
          </cell>
        </row>
        <row r="298">
          <cell r="A298" t="str">
            <v>DataSpec</v>
          </cell>
          <cell r="B298" t="str">
            <v>Data</v>
          </cell>
          <cell r="C298" t="str">
            <v>Rating</v>
          </cell>
          <cell r="D298" t="str">
            <v>Rating</v>
          </cell>
          <cell r="E298" t="str">
            <v>Q134KUV_45</v>
          </cell>
          <cell r="F298" t="str">
            <v>NONE</v>
          </cell>
          <cell r="G298">
            <v>45</v>
          </cell>
          <cell r="H298" t="str">
            <v xml:space="preserve">    Kfz-Handel, Werkstätten</v>
          </cell>
          <cell r="I298" t="str">
            <v>SELF</v>
          </cell>
          <cell r="J298" t="str">
            <v>SELF</v>
          </cell>
          <cell r="K298" t="str">
            <v>OV</v>
          </cell>
          <cell r="L298" t="str">
            <v>NE</v>
          </cell>
          <cell r="M298">
            <v>5</v>
          </cell>
          <cell r="O298">
            <v>45</v>
          </cell>
          <cell r="P298" t="str">
            <v>Kfz-Handel, Werkstätten</v>
          </cell>
          <cell r="Q298">
            <v>40.015740000000001</v>
          </cell>
          <cell r="R298">
            <v>39.811999999999998</v>
          </cell>
          <cell r="S298">
            <v>43.529350000000001</v>
          </cell>
          <cell r="T298">
            <v>42.745579999999997</v>
          </cell>
          <cell r="U298">
            <v>44.553139999999999</v>
          </cell>
          <cell r="V298">
            <v>43.932000000000002</v>
          </cell>
          <cell r="W298">
            <v>44.08381</v>
          </cell>
          <cell r="X298">
            <v>44.53801</v>
          </cell>
          <cell r="Y298">
            <v>44.724600000000002</v>
          </cell>
          <cell r="Z298">
            <v>46.26267</v>
          </cell>
          <cell r="AA298">
            <v>47.288060000000002</v>
          </cell>
          <cell r="AB298">
            <v>48.39902</v>
          </cell>
          <cell r="AC298">
            <v>48.021520000000002</v>
          </cell>
          <cell r="AD298">
            <v>-0.37749999999999773</v>
          </cell>
        </row>
        <row r="299">
          <cell r="A299" t="str">
            <v>DataSpec</v>
          </cell>
          <cell r="B299" t="str">
            <v>Data</v>
          </cell>
          <cell r="C299" t="str">
            <v>Rating</v>
          </cell>
          <cell r="D299" t="str">
            <v>Rating</v>
          </cell>
          <cell r="E299" t="str">
            <v>Q134KUV_451</v>
          </cell>
          <cell r="F299" t="str">
            <v>NONE</v>
          </cell>
          <cell r="G299">
            <v>45.1</v>
          </cell>
          <cell r="H299" t="str">
            <v xml:space="preserve">      Kraftwagen</v>
          </cell>
          <cell r="I299" t="str">
            <v>SELF</v>
          </cell>
          <cell r="J299" t="str">
            <v>SELF</v>
          </cell>
          <cell r="K299" t="str">
            <v>OV</v>
          </cell>
          <cell r="L299" t="str">
            <v>NE</v>
          </cell>
          <cell r="M299">
            <v>5</v>
          </cell>
          <cell r="O299" t="str">
            <v>45,1</v>
          </cell>
          <cell r="P299" t="str">
            <v>Kraftwagen</v>
          </cell>
          <cell r="Q299">
            <v>40.156559999999999</v>
          </cell>
          <cell r="R299">
            <v>40.547229999999999</v>
          </cell>
          <cell r="S299">
            <v>46.09666</v>
          </cell>
          <cell r="T299">
            <v>45.04289</v>
          </cell>
          <cell r="U299">
            <v>47.650109999999998</v>
          </cell>
          <cell r="V299">
            <v>46.663890000000002</v>
          </cell>
          <cell r="W299">
            <v>46.710149999999999</v>
          </cell>
          <cell r="X299">
            <v>47.209949999999999</v>
          </cell>
          <cell r="Y299">
            <v>47.49897</v>
          </cell>
          <cell r="Z299">
            <v>48.421950000000002</v>
          </cell>
          <cell r="AA299">
            <v>46.29524</v>
          </cell>
          <cell r="AB299">
            <v>46.289340000000003</v>
          </cell>
          <cell r="AC299">
            <v>46.180610000000001</v>
          </cell>
          <cell r="AD299">
            <v>-0.10873000000000133</v>
          </cell>
        </row>
        <row r="300">
          <cell r="A300" t="str">
            <v>DataSpec</v>
          </cell>
          <cell r="B300" t="str">
            <v>Data</v>
          </cell>
          <cell r="C300" t="str">
            <v>Rating</v>
          </cell>
          <cell r="D300" t="str">
            <v>Rating</v>
          </cell>
          <cell r="E300" t="str">
            <v>Q134KUV_4511</v>
          </cell>
          <cell r="F300" t="str">
            <v>NONE</v>
          </cell>
          <cell r="G300">
            <v>45.11</v>
          </cell>
          <cell r="H300" t="str">
            <v xml:space="preserve">        Kraftwagen (bis zu 3.5 t Gewicht)</v>
          </cell>
          <cell r="I300" t="str">
            <v>SELF</v>
          </cell>
          <cell r="J300" t="str">
            <v>SELF</v>
          </cell>
          <cell r="K300" t="str">
            <v>OV</v>
          </cell>
          <cell r="L300" t="str">
            <v>NE</v>
          </cell>
          <cell r="M300">
            <v>5</v>
          </cell>
          <cell r="O300" t="str">
            <v>45,11</v>
          </cell>
          <cell r="P300" t="str">
            <v>Kraftwagen (bis zu 3.5 t Gewicht)</v>
          </cell>
          <cell r="Q300">
            <v>40.246270000000003</v>
          </cell>
          <cell r="R300">
            <v>40.595739999999999</v>
          </cell>
          <cell r="S300">
            <v>46.149169999999998</v>
          </cell>
          <cell r="T300">
            <v>45.091839999999998</v>
          </cell>
          <cell r="U300">
            <v>47.749690000000001</v>
          </cell>
          <cell r="V300">
            <v>46.894880000000001</v>
          </cell>
          <cell r="W300">
            <v>46.927019999999999</v>
          </cell>
          <cell r="X300">
            <v>47.390749999999997</v>
          </cell>
          <cell r="Y300">
            <v>47.665880000000001</v>
          </cell>
          <cell r="Z300">
            <v>48.587319999999998</v>
          </cell>
          <cell r="AA300">
            <v>46.576909999999998</v>
          </cell>
          <cell r="AB300">
            <v>46.579070000000002</v>
          </cell>
          <cell r="AC300">
            <v>46.273389999999999</v>
          </cell>
          <cell r="AD300">
            <v>-0.30568000000000239</v>
          </cell>
        </row>
        <row r="301">
          <cell r="A301" t="str">
            <v>DataSpec</v>
          </cell>
          <cell r="B301" t="str">
            <v>Data</v>
          </cell>
          <cell r="C301" t="str">
            <v>Rating</v>
          </cell>
          <cell r="D301" t="str">
            <v>Rating</v>
          </cell>
          <cell r="E301" t="str">
            <v>Q134KUV_4519</v>
          </cell>
          <cell r="F301" t="str">
            <v>NONE</v>
          </cell>
          <cell r="G301">
            <v>45.19</v>
          </cell>
          <cell r="H301" t="str">
            <v xml:space="preserve">        Nutzfahrzeuge (mind.3 5. t Gewicht)</v>
          </cell>
          <cell r="I301" t="str">
            <v>SELF</v>
          </cell>
          <cell r="J301" t="str">
            <v>SELF</v>
          </cell>
          <cell r="K301" t="str">
            <v>OV</v>
          </cell>
          <cell r="L301" t="str">
            <v>NE</v>
          </cell>
          <cell r="M301">
            <v>5</v>
          </cell>
          <cell r="O301" t="str">
            <v>45,19</v>
          </cell>
          <cell r="P301" t="str">
            <v>Nutzfahrzeuge (mind.3 5. t Gewicht)</v>
          </cell>
          <cell r="Q301">
            <v>37.939329999999998</v>
          </cell>
          <cell r="R301">
            <v>39.421169999999996</v>
          </cell>
          <cell r="S301">
            <v>44.876240000000003</v>
          </cell>
          <cell r="T301">
            <v>43.90551</v>
          </cell>
          <cell r="U301">
            <v>45.336869999999998</v>
          </cell>
          <cell r="V301">
            <v>41.634740000000001</v>
          </cell>
          <cell r="W301">
            <v>41.987920000000003</v>
          </cell>
          <cell r="X301">
            <v>43.272559999999999</v>
          </cell>
          <cell r="Y301">
            <v>43.86412</v>
          </cell>
          <cell r="Z301">
            <v>44.820459999999997</v>
          </cell>
          <cell r="AA301">
            <v>40.316519999999997</v>
          </cell>
          <cell r="AB301">
            <v>40.13597</v>
          </cell>
          <cell r="AC301">
            <v>40.348909999999997</v>
          </cell>
          <cell r="AD301">
            <v>0.21293999999999613</v>
          </cell>
        </row>
        <row r="302">
          <cell r="A302" t="str">
            <v>DataSpec</v>
          </cell>
          <cell r="B302" t="str">
            <v>Data</v>
          </cell>
          <cell r="C302" t="str">
            <v>Rating</v>
          </cell>
          <cell r="D302" t="str">
            <v>Rating</v>
          </cell>
          <cell r="E302" t="str">
            <v>Q134KUV_452</v>
          </cell>
          <cell r="F302" t="str">
            <v>NONE</v>
          </cell>
          <cell r="G302">
            <v>45.2</v>
          </cell>
          <cell r="H302" t="str">
            <v xml:space="preserve">      Werkstätten, Waschanlagen</v>
          </cell>
          <cell r="I302" t="str">
            <v>SELF</v>
          </cell>
          <cell r="J302" t="str">
            <v>SELF</v>
          </cell>
          <cell r="K302" t="str">
            <v>OV</v>
          </cell>
          <cell r="L302" t="str">
            <v>NE</v>
          </cell>
          <cell r="M302">
            <v>5</v>
          </cell>
          <cell r="O302" t="str">
            <v>45,2</v>
          </cell>
          <cell r="P302" t="str">
            <v>Werkstätten, Waschanlagen</v>
          </cell>
          <cell r="Q302">
            <v>40.286160000000002</v>
          </cell>
          <cell r="R302">
            <v>39.868119999999998</v>
          </cell>
          <cell r="S302">
            <v>43.067509999999999</v>
          </cell>
          <cell r="T302">
            <v>42.1404</v>
          </cell>
          <cell r="U302">
            <v>42.51079</v>
          </cell>
          <cell r="V302">
            <v>42.770899999999997</v>
          </cell>
          <cell r="W302">
            <v>43.169699999999999</v>
          </cell>
          <cell r="X302">
            <v>43.074509999999997</v>
          </cell>
          <cell r="Y302">
            <v>43.257240000000003</v>
          </cell>
          <cell r="Z302">
            <v>44.848500000000001</v>
          </cell>
          <cell r="AA302">
            <v>46.75958</v>
          </cell>
          <cell r="AB302">
            <v>48.029539999999997</v>
          </cell>
          <cell r="AC302">
            <v>47.094230000000003</v>
          </cell>
          <cell r="AD302">
            <v>-0.93530999999999409</v>
          </cell>
        </row>
        <row r="303">
          <cell r="A303" t="str">
            <v>DataSpec</v>
          </cell>
          <cell r="B303" t="str">
            <v>Data</v>
          </cell>
          <cell r="C303" t="str">
            <v>Rating</v>
          </cell>
          <cell r="D303" t="str">
            <v>Rating</v>
          </cell>
          <cell r="E303" t="str">
            <v>Q134KUV_45201</v>
          </cell>
          <cell r="F303" t="str">
            <v>NONE</v>
          </cell>
          <cell r="G303" t="str">
            <v>45.20.1</v>
          </cell>
          <cell r="H303" t="str">
            <v xml:space="preserve">          Lackieren von Kraftwagen</v>
          </cell>
          <cell r="I303" t="str">
            <v>SELF</v>
          </cell>
          <cell r="J303" t="str">
            <v>SELF</v>
          </cell>
          <cell r="K303" t="str">
            <v>OV</v>
          </cell>
          <cell r="L303" t="str">
            <v>NE</v>
          </cell>
          <cell r="M303">
            <v>5</v>
          </cell>
          <cell r="O303" t="str">
            <v>45.20.1</v>
          </cell>
          <cell r="P303" t="str">
            <v>Lackieren von Kraftwagen</v>
          </cell>
          <cell r="Q303">
            <v>34.833930000000002</v>
          </cell>
          <cell r="R303">
            <v>34.625660000000003</v>
          </cell>
          <cell r="S303">
            <v>42.625660000000003</v>
          </cell>
          <cell r="T303">
            <v>42.33</v>
          </cell>
          <cell r="U303">
            <v>42.541939999999997</v>
          </cell>
          <cell r="V303">
            <v>41.671999999999997</v>
          </cell>
          <cell r="W303">
            <v>42.678440000000002</v>
          </cell>
          <cell r="X303">
            <v>42.424439999999997</v>
          </cell>
          <cell r="Y303">
            <v>41.827150000000003</v>
          </cell>
          <cell r="Z303">
            <v>42.91827</v>
          </cell>
          <cell r="AA303">
            <v>39.743229999999997</v>
          </cell>
          <cell r="AB303">
            <v>41.528120000000001</v>
          </cell>
          <cell r="AC303">
            <v>41.122390000000003</v>
          </cell>
          <cell r="AD303">
            <v>-0.40572999999999837</v>
          </cell>
        </row>
        <row r="304">
          <cell r="A304" t="str">
            <v>DataSpec</v>
          </cell>
          <cell r="B304" t="str">
            <v>Data</v>
          </cell>
          <cell r="C304" t="str">
            <v>Rating</v>
          </cell>
          <cell r="D304" t="str">
            <v>Rating</v>
          </cell>
          <cell r="E304" t="str">
            <v>Q134KUV_45202</v>
          </cell>
          <cell r="F304" t="str">
            <v>NONE</v>
          </cell>
          <cell r="G304" t="str">
            <v>45.20.2</v>
          </cell>
          <cell r="H304" t="str">
            <v xml:space="preserve">          Autowaschanlagen</v>
          </cell>
          <cell r="I304" t="str">
            <v>SELF</v>
          </cell>
          <cell r="J304" t="str">
            <v>SELF</v>
          </cell>
          <cell r="K304" t="str">
            <v>OV</v>
          </cell>
          <cell r="L304" t="str">
            <v>NE</v>
          </cell>
          <cell r="M304">
            <v>5</v>
          </cell>
          <cell r="O304" t="str">
            <v>45.20.2</v>
          </cell>
          <cell r="P304" t="str">
            <v>Autowaschanlagen</v>
          </cell>
          <cell r="Q304">
            <v>36.543689999999998</v>
          </cell>
          <cell r="R304">
            <v>37.434420000000003</v>
          </cell>
          <cell r="S304">
            <v>40.07546</v>
          </cell>
          <cell r="T304">
            <v>39.439140000000002</v>
          </cell>
          <cell r="U304">
            <v>39.3232</v>
          </cell>
          <cell r="V304">
            <v>41.087859999999999</v>
          </cell>
          <cell r="W304">
            <v>41.487050000000004</v>
          </cell>
          <cell r="X304">
            <v>40.7331</v>
          </cell>
          <cell r="Y304">
            <v>40.190660000000001</v>
          </cell>
          <cell r="Z304">
            <v>40.341650000000001</v>
          </cell>
          <cell r="AA304">
            <v>46.341650000000001</v>
          </cell>
          <cell r="AB304">
            <v>49.887189999999997</v>
          </cell>
          <cell r="AC304">
            <v>49.950659999999999</v>
          </cell>
          <cell r="AD304">
            <v>6.3470000000002358E-2</v>
          </cell>
        </row>
        <row r="305">
          <cell r="A305" t="str">
            <v>DataSpec</v>
          </cell>
          <cell r="B305" t="str">
            <v>Data</v>
          </cell>
          <cell r="C305" t="str">
            <v>Rating</v>
          </cell>
          <cell r="D305" t="str">
            <v>Rating</v>
          </cell>
          <cell r="E305" t="str">
            <v>Q134KUV_45203</v>
          </cell>
          <cell r="F305" t="str">
            <v>NONE</v>
          </cell>
          <cell r="G305" t="str">
            <v>45.20.3</v>
          </cell>
          <cell r="H305" t="str">
            <v xml:space="preserve">          Werkstätten für Pkw  (bis zu 3.5 t)</v>
          </cell>
          <cell r="I305" t="str">
            <v>SELF</v>
          </cell>
          <cell r="J305" t="str">
            <v>SELF</v>
          </cell>
          <cell r="K305" t="str">
            <v>OV</v>
          </cell>
          <cell r="L305" t="str">
            <v>NE</v>
          </cell>
          <cell r="M305">
            <v>5</v>
          </cell>
          <cell r="O305" t="str">
            <v>45.20.3</v>
          </cell>
          <cell r="P305" t="str">
            <v>Werkstätten für Pkw  (bis zu 3.5 t)</v>
          </cell>
          <cell r="Q305">
            <v>41.453490000000002</v>
          </cell>
          <cell r="R305">
            <v>40.816789999999997</v>
          </cell>
          <cell r="S305">
            <v>43.365499999999997</v>
          </cell>
          <cell r="T305">
            <v>42.327800000000003</v>
          </cell>
          <cell r="U305">
            <v>42.764139999999998</v>
          </cell>
          <cell r="V305">
            <v>43.086309999999997</v>
          </cell>
          <cell r="W305">
            <v>43.392940000000003</v>
          </cell>
          <cell r="X305">
            <v>43.371879999999997</v>
          </cell>
          <cell r="Y305">
            <v>43.714190000000002</v>
          </cell>
          <cell r="Z305">
            <v>45.512619999999998</v>
          </cell>
          <cell r="AA305">
            <v>47.662849999999999</v>
          </cell>
          <cell r="AB305">
            <v>48.499830000000003</v>
          </cell>
          <cell r="AC305">
            <v>47.438070000000003</v>
          </cell>
          <cell r="AD305">
            <v>-1.0617599999999996</v>
          </cell>
        </row>
        <row r="306">
          <cell r="A306" t="str">
            <v>DataSpec</v>
          </cell>
          <cell r="B306" t="str">
            <v>Data</v>
          </cell>
          <cell r="C306" t="str">
            <v>Rating</v>
          </cell>
          <cell r="D306" t="str">
            <v>Rating</v>
          </cell>
          <cell r="E306" t="str">
            <v>Q134KUV_45204</v>
          </cell>
          <cell r="F306" t="str">
            <v>NONE</v>
          </cell>
          <cell r="G306" t="str">
            <v>45.20.4</v>
          </cell>
          <cell r="H306" t="str">
            <v xml:space="preserve">          Werkstätten für Lkw (mind. 3.5 t)</v>
          </cell>
          <cell r="I306" t="str">
            <v>SELF</v>
          </cell>
          <cell r="J306" t="str">
            <v>SELF</v>
          </cell>
          <cell r="K306" t="str">
            <v>OV</v>
          </cell>
          <cell r="L306" t="str">
            <v>NE</v>
          </cell>
          <cell r="M306">
            <v>5</v>
          </cell>
          <cell r="O306" t="str">
            <v>45.20.4</v>
          </cell>
          <cell r="P306" t="str">
            <v>Werkstätten für Lkw (mind. 3.5 t)</v>
          </cell>
          <cell r="Q306">
            <v>39.536380000000001</v>
          </cell>
          <cell r="R306">
            <v>40.21461</v>
          </cell>
          <cell r="S306">
            <v>43.60277</v>
          </cell>
          <cell r="T306">
            <v>42.632300000000001</v>
          </cell>
          <cell r="U306">
            <v>42.942349999999998</v>
          </cell>
          <cell r="V306">
            <v>42.518160000000002</v>
          </cell>
          <cell r="W306">
            <v>43.054340000000003</v>
          </cell>
          <cell r="X306">
            <v>43.161659999999998</v>
          </cell>
          <cell r="Y306">
            <v>43.849440000000001</v>
          </cell>
          <cell r="Z306">
            <v>45.24483</v>
          </cell>
          <cell r="AA306">
            <v>51.24483</v>
          </cell>
          <cell r="AB306">
            <v>57.24483</v>
          </cell>
          <cell r="AC306">
            <v>54.500030000000002</v>
          </cell>
          <cell r="AD306">
            <v>-2.7447999999999979</v>
          </cell>
        </row>
        <row r="307">
          <cell r="A307" t="str">
            <v>DataSpec</v>
          </cell>
          <cell r="B307" t="str">
            <v>Data</v>
          </cell>
          <cell r="C307" t="str">
            <v>Rating</v>
          </cell>
          <cell r="D307" t="str">
            <v>Rating</v>
          </cell>
          <cell r="E307" t="str">
            <v>Q134KUV_453</v>
          </cell>
          <cell r="F307" t="str">
            <v>NONE</v>
          </cell>
          <cell r="G307">
            <v>45.3</v>
          </cell>
          <cell r="H307" t="str">
            <v xml:space="preserve">      Kraftwagenteile, -zubehör</v>
          </cell>
          <cell r="I307" t="str">
            <v>SELF</v>
          </cell>
          <cell r="J307" t="str">
            <v>SELF</v>
          </cell>
          <cell r="K307" t="str">
            <v>OV</v>
          </cell>
          <cell r="L307" t="str">
            <v>NE</v>
          </cell>
          <cell r="M307">
            <v>5</v>
          </cell>
          <cell r="O307" t="str">
            <v>45,3</v>
          </cell>
          <cell r="P307" t="str">
            <v>Kraftwagenteile, -zubehör</v>
          </cell>
          <cell r="Q307">
            <v>39.53557</v>
          </cell>
          <cell r="R307">
            <v>38.685499999999998</v>
          </cell>
          <cell r="S307">
            <v>39.71631</v>
          </cell>
          <cell r="T307">
            <v>39.366540000000001</v>
          </cell>
          <cell r="U307">
            <v>42.915669999999999</v>
          </cell>
          <cell r="V307">
            <v>41.095880000000001</v>
          </cell>
          <cell r="W307">
            <v>40.921289999999999</v>
          </cell>
          <cell r="X307">
            <v>43.02854</v>
          </cell>
          <cell r="Y307">
            <v>43.330410000000001</v>
          </cell>
          <cell r="Z307">
            <v>46.064019999999999</v>
          </cell>
          <cell r="AA307">
            <v>51.421340000000001</v>
          </cell>
          <cell r="AB307">
            <v>54.812089999999998</v>
          </cell>
          <cell r="AC307">
            <v>54.949550000000002</v>
          </cell>
          <cell r="AD307">
            <v>0.13746000000000436</v>
          </cell>
        </row>
        <row r="308">
          <cell r="A308" t="str">
            <v>DataSpec</v>
          </cell>
          <cell r="B308" t="str">
            <v>Data</v>
          </cell>
          <cell r="C308" t="str">
            <v>Rating</v>
          </cell>
          <cell r="D308" t="str">
            <v>Rating</v>
          </cell>
          <cell r="E308" t="str">
            <v>Q134KUV_4531</v>
          </cell>
          <cell r="F308" t="str">
            <v>NONE</v>
          </cell>
          <cell r="G308">
            <v>45.31</v>
          </cell>
          <cell r="H308" t="str">
            <v xml:space="preserve">        Großhandel mit Kraftwagenteilen und -zubehör</v>
          </cell>
          <cell r="I308" t="str">
            <v>SELF</v>
          </cell>
          <cell r="J308" t="str">
            <v>SELF</v>
          </cell>
          <cell r="K308" t="str">
            <v>OV</v>
          </cell>
          <cell r="L308" t="str">
            <v>NE</v>
          </cell>
          <cell r="M308">
            <v>5</v>
          </cell>
          <cell r="O308" t="str">
            <v>45,31</v>
          </cell>
          <cell r="P308" t="str">
            <v>Großhandel mit Kraftwagenteilen und -zubehör</v>
          </cell>
          <cell r="Q308">
            <v>39.64226</v>
          </cell>
          <cell r="R308">
            <v>39.307200000000002</v>
          </cell>
          <cell r="S308">
            <v>41.465530000000001</v>
          </cell>
          <cell r="T308">
            <v>41.05921</v>
          </cell>
          <cell r="U308">
            <v>42.954770000000003</v>
          </cell>
          <cell r="V308">
            <v>42.104579999999999</v>
          </cell>
          <cell r="W308">
            <v>42.040520000000001</v>
          </cell>
          <cell r="X308">
            <v>43.388950000000001</v>
          </cell>
          <cell r="Y308">
            <v>43.554479999999998</v>
          </cell>
          <cell r="Z308">
            <v>45.69632</v>
          </cell>
          <cell r="AA308">
            <v>48.412849999999999</v>
          </cell>
          <cell r="AB308">
            <v>48.666980000000002</v>
          </cell>
          <cell r="AC308">
            <v>48.311399999999999</v>
          </cell>
          <cell r="AD308">
            <v>-0.35558000000000334</v>
          </cell>
        </row>
        <row r="309">
          <cell r="A309" t="str">
            <v>DataSpec</v>
          </cell>
          <cell r="B309" t="str">
            <v>Data</v>
          </cell>
          <cell r="C309" t="str">
            <v>Rating</v>
          </cell>
          <cell r="D309" t="str">
            <v>Rating</v>
          </cell>
          <cell r="E309" t="str">
            <v>Q134KUV_4532</v>
          </cell>
          <cell r="F309" t="str">
            <v>NONE</v>
          </cell>
          <cell r="G309">
            <v>45.32</v>
          </cell>
          <cell r="H309" t="str">
            <v xml:space="preserve">        Einzelhandel mit Kraftwagenteilen und -zubehör</v>
          </cell>
          <cell r="I309" t="str">
            <v>SELF</v>
          </cell>
          <cell r="J309" t="str">
            <v>SELF</v>
          </cell>
          <cell r="K309" t="str">
            <v>OV</v>
          </cell>
          <cell r="L309" t="str">
            <v>NE</v>
          </cell>
          <cell r="M309">
            <v>5</v>
          </cell>
          <cell r="O309" t="str">
            <v>45,32</v>
          </cell>
          <cell r="P309" t="str">
            <v>Einzelhandel mit Kraftwagenteilen und -zubehör</v>
          </cell>
          <cell r="Q309">
            <v>39.507489999999997</v>
          </cell>
          <cell r="R309">
            <v>38.523940000000003</v>
          </cell>
          <cell r="S309">
            <v>39.270629999999997</v>
          </cell>
          <cell r="T309">
            <v>38.935290000000002</v>
          </cell>
          <cell r="U309">
            <v>42.905720000000002</v>
          </cell>
          <cell r="V309">
            <v>40.835999999999999</v>
          </cell>
          <cell r="W309">
            <v>40.632910000000003</v>
          </cell>
          <cell r="X309">
            <v>42.935690000000001</v>
          </cell>
          <cell r="Y309">
            <v>43.272680000000001</v>
          </cell>
          <cell r="Z309">
            <v>46.158760000000001</v>
          </cell>
          <cell r="AA309">
            <v>52.158760000000001</v>
          </cell>
          <cell r="AB309">
            <v>56.31803</v>
          </cell>
          <cell r="AC309">
            <v>56.539870000000001</v>
          </cell>
          <cell r="AD309">
            <v>0.22184000000000026</v>
          </cell>
        </row>
        <row r="310">
          <cell r="A310" t="str">
            <v>DataSpec</v>
          </cell>
          <cell r="B310" t="str">
            <v>Data</v>
          </cell>
          <cell r="C310" t="str">
            <v>Rating</v>
          </cell>
          <cell r="D310" t="str">
            <v>Rating</v>
          </cell>
          <cell r="E310" t="str">
            <v>Q134KUV_454</v>
          </cell>
          <cell r="F310" t="str">
            <v>NONE</v>
          </cell>
          <cell r="G310">
            <v>45.4</v>
          </cell>
          <cell r="H310" t="str">
            <v xml:space="preserve">      Handel mit Krafträdern, Reparatur</v>
          </cell>
          <cell r="I310" t="str">
            <v>SELF</v>
          </cell>
          <cell r="J310" t="str">
            <v>SELF</v>
          </cell>
          <cell r="K310" t="str">
            <v>OV</v>
          </cell>
          <cell r="L310" t="str">
            <v>NE</v>
          </cell>
          <cell r="M310">
            <v>5</v>
          </cell>
          <cell r="O310" t="str">
            <v>45,4</v>
          </cell>
          <cell r="P310" t="str">
            <v>Handel mit Krafträdern, Reparatur</v>
          </cell>
          <cell r="Q310">
            <v>38.8142</v>
          </cell>
          <cell r="R310">
            <v>37.778649999999999</v>
          </cell>
          <cell r="S310">
            <v>40.578859999999999</v>
          </cell>
          <cell r="T310">
            <v>41.337000000000003</v>
          </cell>
          <cell r="U310">
            <v>40.790039999999998</v>
          </cell>
          <cell r="V310">
            <v>40.633679999999998</v>
          </cell>
          <cell r="W310">
            <v>41.068190000000001</v>
          </cell>
          <cell r="X310">
            <v>38.9786</v>
          </cell>
          <cell r="Y310">
            <v>37.9619</v>
          </cell>
          <cell r="Z310">
            <v>39.676349999999999</v>
          </cell>
          <cell r="AA310">
            <v>43.669220000000003</v>
          </cell>
          <cell r="AB310">
            <v>43.899529999999999</v>
          </cell>
          <cell r="AC310">
            <v>43.324010000000001</v>
          </cell>
          <cell r="AD310">
            <v>-0.57551999999999737</v>
          </cell>
        </row>
        <row r="311">
          <cell r="A311" t="str">
            <v>DataSpec</v>
          </cell>
          <cell r="B311" t="str">
            <v>Data</v>
          </cell>
          <cell r="C311" t="str">
            <v>Rating</v>
          </cell>
          <cell r="D311" t="str">
            <v>Rating</v>
          </cell>
          <cell r="E311" t="str">
            <v>Q134KUV_46</v>
          </cell>
          <cell r="F311" t="str">
            <v>NONE</v>
          </cell>
          <cell r="G311">
            <v>46</v>
          </cell>
          <cell r="H311" t="str">
            <v xml:space="preserve">    Großhandel</v>
          </cell>
          <cell r="I311" t="str">
            <v>SELF</v>
          </cell>
          <cell r="J311" t="str">
            <v>SELF</v>
          </cell>
          <cell r="K311" t="str">
            <v>OV</v>
          </cell>
          <cell r="L311" t="str">
            <v>NE</v>
          </cell>
          <cell r="M311">
            <v>5</v>
          </cell>
          <cell r="O311">
            <v>46</v>
          </cell>
          <cell r="P311" t="str">
            <v>Großhandel</v>
          </cell>
          <cell r="Q311">
            <v>36.494399999999999</v>
          </cell>
          <cell r="R311">
            <v>37.403080000000003</v>
          </cell>
          <cell r="S311">
            <v>37.19097</v>
          </cell>
          <cell r="T311">
            <v>37.292760000000001</v>
          </cell>
          <cell r="U311">
            <v>38.683059999999998</v>
          </cell>
          <cell r="V311">
            <v>39.64546</v>
          </cell>
          <cell r="W311">
            <v>38.278700000000001</v>
          </cell>
          <cell r="X311">
            <v>38.950490000000002</v>
          </cell>
          <cell r="Y311">
            <v>38.22945</v>
          </cell>
          <cell r="Z311">
            <v>40.259709999999998</v>
          </cell>
          <cell r="AA311">
            <v>44.194580000000002</v>
          </cell>
          <cell r="AB311">
            <v>45.019269999999999</v>
          </cell>
          <cell r="AC311">
            <v>46.008240000000001</v>
          </cell>
          <cell r="AD311">
            <v>0.9889700000000019</v>
          </cell>
        </row>
        <row r="312">
          <cell r="A312" t="str">
            <v>DataSpec</v>
          </cell>
          <cell r="B312" t="str">
            <v>Data</v>
          </cell>
          <cell r="C312" t="str">
            <v>Rating</v>
          </cell>
          <cell r="D312" t="str">
            <v>Rating</v>
          </cell>
          <cell r="E312" t="str">
            <v>Q134KUV_461</v>
          </cell>
          <cell r="F312" t="str">
            <v>NONE</v>
          </cell>
          <cell r="G312">
            <v>46.1</v>
          </cell>
          <cell r="H312" t="str">
            <v xml:space="preserve">      Handelsvermittlung</v>
          </cell>
          <cell r="I312" t="str">
            <v>SELF</v>
          </cell>
          <cell r="J312" t="str">
            <v>SELF</v>
          </cell>
          <cell r="K312" t="str">
            <v>OV</v>
          </cell>
          <cell r="L312" t="str">
            <v>NE</v>
          </cell>
          <cell r="M312">
            <v>5</v>
          </cell>
          <cell r="O312" t="str">
            <v>46,1</v>
          </cell>
          <cell r="P312" t="str">
            <v>Handelsvermittlung</v>
          </cell>
          <cell r="Q312">
            <v>32.009149999999998</v>
          </cell>
          <cell r="R312">
            <v>33.581200000000003</v>
          </cell>
          <cell r="S312">
            <v>31.750499999999999</v>
          </cell>
          <cell r="T312">
            <v>33.558860000000003</v>
          </cell>
          <cell r="U312">
            <v>34.608829999999998</v>
          </cell>
          <cell r="V312">
            <v>37.931440000000002</v>
          </cell>
          <cell r="W312">
            <v>35.877890000000001</v>
          </cell>
          <cell r="X312">
            <v>38.374670000000002</v>
          </cell>
          <cell r="Y312">
            <v>37.916899999999998</v>
          </cell>
          <cell r="Z312">
            <v>41.60369</v>
          </cell>
          <cell r="AA312">
            <v>45.387529999999998</v>
          </cell>
          <cell r="AB312">
            <v>45.720390000000002</v>
          </cell>
          <cell r="AC312">
            <v>46.282800000000002</v>
          </cell>
          <cell r="AD312">
            <v>0.56240999999999985</v>
          </cell>
        </row>
        <row r="313">
          <cell r="A313" t="str">
            <v>DataSpec</v>
          </cell>
          <cell r="B313" t="str">
            <v>Data</v>
          </cell>
          <cell r="C313" t="str">
            <v>Rating</v>
          </cell>
          <cell r="D313" t="str">
            <v>Rating</v>
          </cell>
          <cell r="E313" t="str">
            <v>Q134KUV_462</v>
          </cell>
          <cell r="F313" t="str">
            <v>NONE</v>
          </cell>
          <cell r="G313">
            <v>46.2</v>
          </cell>
          <cell r="H313" t="str">
            <v xml:space="preserve">      Landw. Grundstoffe, lebende Tiere</v>
          </cell>
          <cell r="I313" t="str">
            <v>SELF</v>
          </cell>
          <cell r="J313" t="str">
            <v>SELF</v>
          </cell>
          <cell r="K313" t="str">
            <v>OV</v>
          </cell>
          <cell r="L313" t="str">
            <v>NE</v>
          </cell>
          <cell r="M313">
            <v>5</v>
          </cell>
          <cell r="O313" t="str">
            <v>46,2</v>
          </cell>
          <cell r="P313" t="str">
            <v>Landw. Grundstoffe, lebende Tiere</v>
          </cell>
          <cell r="Q313">
            <v>40.345840000000003</v>
          </cell>
          <cell r="R313">
            <v>39.998469999999998</v>
          </cell>
          <cell r="S313">
            <v>39.258659999999999</v>
          </cell>
          <cell r="T313">
            <v>39.318739999999998</v>
          </cell>
          <cell r="U313">
            <v>38.741599999999998</v>
          </cell>
          <cell r="V313">
            <v>38.532470000000004</v>
          </cell>
          <cell r="W313">
            <v>37.03593</v>
          </cell>
          <cell r="X313">
            <v>37.84196</v>
          </cell>
          <cell r="Y313">
            <v>36.997610000000002</v>
          </cell>
          <cell r="Z313">
            <v>38.043660000000003</v>
          </cell>
          <cell r="AA313">
            <v>44.043660000000003</v>
          </cell>
          <cell r="AB313">
            <v>48.449159999999999</v>
          </cell>
          <cell r="AC313">
            <v>48.234270000000002</v>
          </cell>
          <cell r="AD313">
            <v>-0.21488999999999692</v>
          </cell>
        </row>
        <row r="314">
          <cell r="A314" t="str">
            <v>DataSpec</v>
          </cell>
          <cell r="B314" t="str">
            <v>Data</v>
          </cell>
          <cell r="C314" t="str">
            <v>Rating</v>
          </cell>
          <cell r="D314" t="str">
            <v>Rating</v>
          </cell>
          <cell r="E314" t="str">
            <v>Q134KUV_463</v>
          </cell>
          <cell r="F314" t="str">
            <v>NONE</v>
          </cell>
          <cell r="G314">
            <v>46.3</v>
          </cell>
          <cell r="H314" t="str">
            <v xml:space="preserve">      NuG, Getränke, Tabakwaren</v>
          </cell>
          <cell r="I314" t="str">
            <v>SELF</v>
          </cell>
          <cell r="J314" t="str">
            <v>SELF</v>
          </cell>
          <cell r="K314" t="str">
            <v>OV</v>
          </cell>
          <cell r="L314" t="str">
            <v>NE</v>
          </cell>
          <cell r="M314">
            <v>5</v>
          </cell>
          <cell r="O314" t="str">
            <v>46,3</v>
          </cell>
          <cell r="P314" t="str">
            <v>NuG, Getränke, Tabakwaren</v>
          </cell>
          <cell r="Q314">
            <v>38.227640000000001</v>
          </cell>
          <cell r="R314">
            <v>38.197000000000003</v>
          </cell>
          <cell r="S314">
            <v>38.233969999999999</v>
          </cell>
          <cell r="T314">
            <v>37.251919999999998</v>
          </cell>
          <cell r="U314">
            <v>37.70167</v>
          </cell>
          <cell r="V314">
            <v>38.383809999999997</v>
          </cell>
          <cell r="W314">
            <v>38.281129999999997</v>
          </cell>
          <cell r="X314">
            <v>39.05442</v>
          </cell>
          <cell r="Y314">
            <v>38.89114</v>
          </cell>
          <cell r="Z314">
            <v>39.278030000000001</v>
          </cell>
          <cell r="AA314">
            <v>44.305529999999997</v>
          </cell>
          <cell r="AB314">
            <v>45.868690000000001</v>
          </cell>
          <cell r="AC314">
            <v>47.109949999999998</v>
          </cell>
          <cell r="AD314">
            <v>1.2412599999999969</v>
          </cell>
        </row>
        <row r="315">
          <cell r="A315" t="str">
            <v>DataSpec</v>
          </cell>
          <cell r="B315" t="str">
            <v>Data</v>
          </cell>
          <cell r="C315" t="str">
            <v>Rating</v>
          </cell>
          <cell r="D315" t="str">
            <v>Rating</v>
          </cell>
          <cell r="E315" t="str">
            <v>Q134KUV_4631</v>
          </cell>
          <cell r="F315" t="str">
            <v>NONE</v>
          </cell>
          <cell r="G315">
            <v>46.31</v>
          </cell>
          <cell r="H315" t="str">
            <v xml:space="preserve">        Obst, Gemüse, Kartoffeln</v>
          </cell>
          <cell r="I315" t="str">
            <v>SELF</v>
          </cell>
          <cell r="J315" t="str">
            <v>SELF</v>
          </cell>
          <cell r="K315" t="str">
            <v>OV</v>
          </cell>
          <cell r="L315" t="str">
            <v>NE</v>
          </cell>
          <cell r="M315">
            <v>5</v>
          </cell>
          <cell r="O315" t="str">
            <v>46,31</v>
          </cell>
          <cell r="P315" t="str">
            <v>Obst, Gemüse, Kartoffeln</v>
          </cell>
          <cell r="Q315">
            <v>38.043959999999998</v>
          </cell>
          <cell r="R315">
            <v>38.49747</v>
          </cell>
          <cell r="S315">
            <v>34.026310000000002</v>
          </cell>
          <cell r="T315">
            <v>32.987720000000003</v>
          </cell>
          <cell r="U315">
            <v>33.484450000000002</v>
          </cell>
          <cell r="V315">
            <v>35.282229999999998</v>
          </cell>
          <cell r="W315">
            <v>35.478369999999998</v>
          </cell>
          <cell r="X315">
            <v>32.685929999999999</v>
          </cell>
          <cell r="Y315">
            <v>32.733359999999998</v>
          </cell>
          <cell r="Z315">
            <v>33.080359999999999</v>
          </cell>
          <cell r="AA315">
            <v>36.138109999999998</v>
          </cell>
          <cell r="AB315">
            <v>37.550370000000001</v>
          </cell>
          <cell r="AC315">
            <v>35.596299999999999</v>
          </cell>
          <cell r="AD315">
            <v>-1.9540700000000015</v>
          </cell>
        </row>
        <row r="316">
          <cell r="A316" t="str">
            <v>DataSpec</v>
          </cell>
          <cell r="B316" t="str">
            <v>Data</v>
          </cell>
          <cell r="C316" t="str">
            <v>Rating</v>
          </cell>
          <cell r="D316" t="str">
            <v>Rating</v>
          </cell>
          <cell r="E316" t="str">
            <v>Q134KUV_4632</v>
          </cell>
          <cell r="F316" t="str">
            <v>NONE</v>
          </cell>
          <cell r="G316">
            <v>46.32</v>
          </cell>
          <cell r="H316" t="str">
            <v xml:space="preserve">        Fleisch und Fleischwaren</v>
          </cell>
          <cell r="I316" t="str">
            <v>SELF</v>
          </cell>
          <cell r="J316" t="str">
            <v>SELF</v>
          </cell>
          <cell r="K316" t="str">
            <v>OV</v>
          </cell>
          <cell r="L316" t="str">
            <v>NE</v>
          </cell>
          <cell r="M316">
            <v>5</v>
          </cell>
          <cell r="O316" t="str">
            <v>46,32</v>
          </cell>
          <cell r="P316" t="str">
            <v>Fleisch und Fleischwaren</v>
          </cell>
          <cell r="Q316">
            <v>40.898449999999997</v>
          </cell>
          <cell r="R316">
            <v>41.386510000000001</v>
          </cell>
          <cell r="S316">
            <v>40.077469999999998</v>
          </cell>
          <cell r="T316">
            <v>38.018239999999999</v>
          </cell>
          <cell r="U316">
            <v>41.280479999999997</v>
          </cell>
          <cell r="V316">
            <v>39.590730000000001</v>
          </cell>
          <cell r="W316">
            <v>39.538780000000003</v>
          </cell>
          <cell r="X316">
            <v>39.046720000000001</v>
          </cell>
          <cell r="Y316">
            <v>39.237029999999997</v>
          </cell>
          <cell r="Z316">
            <v>39.502839999999999</v>
          </cell>
          <cell r="AA316">
            <v>45.502839999999999</v>
          </cell>
          <cell r="AB316">
            <v>47.047530000000002</v>
          </cell>
          <cell r="AC316">
            <v>48.509920000000001</v>
          </cell>
          <cell r="AD316">
            <v>1.4623899999999992</v>
          </cell>
        </row>
        <row r="317">
          <cell r="A317" t="str">
            <v>DataSpec</v>
          </cell>
          <cell r="B317" t="str">
            <v>Data</v>
          </cell>
          <cell r="C317" t="str">
            <v>Rating</v>
          </cell>
          <cell r="D317" t="str">
            <v>Rating</v>
          </cell>
          <cell r="E317" t="str">
            <v>Q134KUV_4633</v>
          </cell>
          <cell r="F317" t="str">
            <v>NONE</v>
          </cell>
          <cell r="G317">
            <v>46.33</v>
          </cell>
          <cell r="H317" t="str">
            <v xml:space="preserve">        Milch, Milcherzeugnisse, Eiern, Fette</v>
          </cell>
          <cell r="I317" t="str">
            <v>SELF</v>
          </cell>
          <cell r="J317" t="str">
            <v>SELF</v>
          </cell>
          <cell r="K317" t="str">
            <v>OV</v>
          </cell>
          <cell r="L317" t="str">
            <v>NE</v>
          </cell>
          <cell r="M317">
            <v>5</v>
          </cell>
          <cell r="O317" t="str">
            <v>46,33</v>
          </cell>
          <cell r="P317" t="str">
            <v>Milch, Milcherzeugnisse, Eiern, Fette</v>
          </cell>
          <cell r="Q317">
            <v>42.060589999999998</v>
          </cell>
          <cell r="R317">
            <v>42.590350000000001</v>
          </cell>
          <cell r="S317">
            <v>41.8782</v>
          </cell>
          <cell r="T317">
            <v>38.949240000000003</v>
          </cell>
          <cell r="U317">
            <v>40.296750000000003</v>
          </cell>
          <cell r="V317">
            <v>41.522530000000003</v>
          </cell>
          <cell r="W317">
            <v>41.268219999999999</v>
          </cell>
          <cell r="X317">
            <v>40.0642</v>
          </cell>
          <cell r="Y317">
            <v>39.925199999999997</v>
          </cell>
          <cell r="Z317">
            <v>39.770620000000001</v>
          </cell>
          <cell r="AA317">
            <v>45.770620000000001</v>
          </cell>
          <cell r="AB317">
            <v>50.46602</v>
          </cell>
          <cell r="AC317">
            <v>50.435409999999997</v>
          </cell>
          <cell r="AD317">
            <v>-3.0610000000002913E-2</v>
          </cell>
        </row>
        <row r="318">
          <cell r="A318" t="str">
            <v>DataSpec</v>
          </cell>
          <cell r="B318" t="str">
            <v>Data</v>
          </cell>
          <cell r="C318" t="str">
            <v>Rating</v>
          </cell>
          <cell r="D318" t="str">
            <v>Rating</v>
          </cell>
          <cell r="E318" t="str">
            <v>Q134KUV_4634</v>
          </cell>
          <cell r="F318" t="str">
            <v>NONE</v>
          </cell>
          <cell r="G318">
            <v>46.34</v>
          </cell>
          <cell r="H318" t="str">
            <v xml:space="preserve">        Getränke</v>
          </cell>
          <cell r="I318" t="str">
            <v>SELF</v>
          </cell>
          <cell r="J318" t="str">
            <v>SELF</v>
          </cell>
          <cell r="K318" t="str">
            <v>OV</v>
          </cell>
          <cell r="L318" t="str">
            <v>NE</v>
          </cell>
          <cell r="M318">
            <v>5</v>
          </cell>
          <cell r="O318" t="str">
            <v>46,34</v>
          </cell>
          <cell r="P318" t="str">
            <v>Getränke</v>
          </cell>
          <cell r="Q318">
            <v>38.131149999999998</v>
          </cell>
          <cell r="R318">
            <v>39.191200000000002</v>
          </cell>
          <cell r="S318">
            <v>40.115020000000001</v>
          </cell>
          <cell r="T318">
            <v>39.839379999999998</v>
          </cell>
          <cell r="U318">
            <v>40.351689999999998</v>
          </cell>
          <cell r="V318">
            <v>41.774740000000001</v>
          </cell>
          <cell r="W318">
            <v>41.760950000000001</v>
          </cell>
          <cell r="X318">
            <v>42.048749999999998</v>
          </cell>
          <cell r="Y318">
            <v>42.454410000000003</v>
          </cell>
          <cell r="Z318">
            <v>43.14996</v>
          </cell>
          <cell r="AA318">
            <v>47.975320000000004</v>
          </cell>
          <cell r="AB318">
            <v>46.708350000000003</v>
          </cell>
          <cell r="AC318">
            <v>48.205190000000002</v>
          </cell>
          <cell r="AD318">
            <v>1.4968399999999988</v>
          </cell>
        </row>
        <row r="319">
          <cell r="A319" t="str">
            <v>DataSpec</v>
          </cell>
          <cell r="B319" t="str">
            <v>Data</v>
          </cell>
          <cell r="C319" t="str">
            <v>Rating</v>
          </cell>
          <cell r="D319" t="str">
            <v>Rating</v>
          </cell>
          <cell r="E319" t="str">
            <v>Q134KUV_4635</v>
          </cell>
          <cell r="F319" t="str">
            <v>NONE</v>
          </cell>
          <cell r="G319">
            <v>46.35</v>
          </cell>
          <cell r="H319" t="str">
            <v xml:space="preserve">        Tabakwaren</v>
          </cell>
          <cell r="I319" t="str">
            <v>SELF</v>
          </cell>
          <cell r="J319" t="str">
            <v>SELF</v>
          </cell>
          <cell r="K319" t="str">
            <v>OV</v>
          </cell>
          <cell r="L319" t="str">
            <v>NE</v>
          </cell>
          <cell r="M319">
            <v>5</v>
          </cell>
          <cell r="O319" t="str">
            <v>46,35</v>
          </cell>
          <cell r="P319" t="str">
            <v>Tabakwaren</v>
          </cell>
          <cell r="Q319">
            <v>38.488500000000002</v>
          </cell>
          <cell r="R319">
            <v>39.696570000000001</v>
          </cell>
          <cell r="S319">
            <v>39.69858</v>
          </cell>
          <cell r="T319">
            <v>39.495420000000003</v>
          </cell>
          <cell r="U319">
            <v>40.48968</v>
          </cell>
          <cell r="V319">
            <v>40.436480000000003</v>
          </cell>
          <cell r="W319">
            <v>40.35521</v>
          </cell>
          <cell r="X319">
            <v>41.22175</v>
          </cell>
          <cell r="Y319">
            <v>41.342910000000003</v>
          </cell>
          <cell r="Z319">
            <v>41.54175</v>
          </cell>
          <cell r="AA319">
            <v>43.932029999999997</v>
          </cell>
          <cell r="AB319">
            <v>43.235770000000002</v>
          </cell>
          <cell r="AC319">
            <v>43.852930000000001</v>
          </cell>
          <cell r="AD319">
            <v>0.61715999999999838</v>
          </cell>
        </row>
        <row r="320">
          <cell r="A320" t="str">
            <v>DataSpec</v>
          </cell>
          <cell r="B320" t="str">
            <v>Data</v>
          </cell>
          <cell r="C320" t="str">
            <v>Rating</v>
          </cell>
          <cell r="D320" t="str">
            <v>Rating</v>
          </cell>
          <cell r="E320" t="str">
            <v>Q134KUV_4636</v>
          </cell>
          <cell r="F320" t="str">
            <v>NONE</v>
          </cell>
          <cell r="G320">
            <v>46.36</v>
          </cell>
          <cell r="H320" t="str">
            <v xml:space="preserve">        Zucker, Süßwaren, Backwaren</v>
          </cell>
          <cell r="I320" t="str">
            <v>SELF</v>
          </cell>
          <cell r="J320" t="str">
            <v>SELF</v>
          </cell>
          <cell r="K320" t="str">
            <v>OV</v>
          </cell>
          <cell r="L320" t="str">
            <v>NE</v>
          </cell>
          <cell r="M320">
            <v>5</v>
          </cell>
          <cell r="O320" t="str">
            <v>46,36</v>
          </cell>
          <cell r="P320" t="str">
            <v>Zucker, Süßwaren, Backwaren</v>
          </cell>
          <cell r="Q320">
            <v>36.534260000000003</v>
          </cell>
          <cell r="R320">
            <v>38.16225</v>
          </cell>
          <cell r="S320">
            <v>40.514519999999997</v>
          </cell>
          <cell r="T320">
            <v>39.907310000000003</v>
          </cell>
          <cell r="U320">
            <v>39.335000000000001</v>
          </cell>
          <cell r="V320">
            <v>35.910089999999997</v>
          </cell>
          <cell r="W320">
            <v>35.940080000000002</v>
          </cell>
          <cell r="X320">
            <v>37.351640000000003</v>
          </cell>
          <cell r="Y320">
            <v>37.431930000000001</v>
          </cell>
          <cell r="Z320">
            <v>37.782490000000003</v>
          </cell>
          <cell r="AA320">
            <v>43.782490000000003</v>
          </cell>
          <cell r="AB320">
            <v>45.857729999999997</v>
          </cell>
          <cell r="AC320">
            <v>45.730629999999998</v>
          </cell>
          <cell r="AD320">
            <v>-0.12709999999999866</v>
          </cell>
        </row>
        <row r="321">
          <cell r="A321" t="str">
            <v>DataSpec</v>
          </cell>
          <cell r="B321" t="str">
            <v>Data</v>
          </cell>
          <cell r="C321" t="str">
            <v>Rating</v>
          </cell>
          <cell r="D321" t="str">
            <v>Rating</v>
          </cell>
          <cell r="E321" t="str">
            <v>Q134KUV_4637</v>
          </cell>
          <cell r="F321" t="str">
            <v>NONE</v>
          </cell>
          <cell r="G321">
            <v>46.37</v>
          </cell>
          <cell r="H321" t="str">
            <v xml:space="preserve">        Kaffee, Tee, Kakao, Gewürze</v>
          </cell>
          <cell r="I321" t="str">
            <v>SELF</v>
          </cell>
          <cell r="J321" t="str">
            <v>SELF</v>
          </cell>
          <cell r="K321" t="str">
            <v>OV</v>
          </cell>
          <cell r="L321" t="str">
            <v>NE</v>
          </cell>
          <cell r="M321">
            <v>5</v>
          </cell>
          <cell r="O321" t="str">
            <v>46,37</v>
          </cell>
          <cell r="P321" t="str">
            <v>Kaffee, Tee, Kakao, Gewürze</v>
          </cell>
          <cell r="Q321">
            <v>40.320419999999999</v>
          </cell>
          <cell r="R321">
            <v>41.802959999999999</v>
          </cell>
          <cell r="S321">
            <v>44.713639999999998</v>
          </cell>
          <cell r="T321">
            <v>47.870089999999998</v>
          </cell>
          <cell r="U321">
            <v>49.186430000000001</v>
          </cell>
          <cell r="V321">
            <v>48.025779999999997</v>
          </cell>
          <cell r="W321">
            <v>47.863599999999998</v>
          </cell>
          <cell r="X321">
            <v>47.514029999999998</v>
          </cell>
          <cell r="Y321">
            <v>46.961559999999999</v>
          </cell>
          <cell r="Z321">
            <v>48.114139999999999</v>
          </cell>
          <cell r="AA321">
            <v>53.275469999999999</v>
          </cell>
          <cell r="AB321">
            <v>54.225270000000002</v>
          </cell>
          <cell r="AC321">
            <v>53.247399999999999</v>
          </cell>
          <cell r="AD321">
            <v>-0.9778700000000029</v>
          </cell>
        </row>
        <row r="322">
          <cell r="A322" t="str">
            <v>DataSpec</v>
          </cell>
          <cell r="B322" t="str">
            <v>Data</v>
          </cell>
          <cell r="C322" t="str">
            <v>Rating</v>
          </cell>
          <cell r="D322" t="str">
            <v>Rating</v>
          </cell>
          <cell r="E322" t="str">
            <v>Q134KUV_4638</v>
          </cell>
          <cell r="F322" t="str">
            <v>NONE</v>
          </cell>
          <cell r="G322">
            <v>46.38</v>
          </cell>
          <cell r="H322" t="str">
            <v xml:space="preserve">        Fisch, Getreideerzeugnisse, Konfitüren u.a.</v>
          </cell>
          <cell r="I322" t="str">
            <v>SELF</v>
          </cell>
          <cell r="J322" t="str">
            <v>SELF</v>
          </cell>
          <cell r="K322" t="str">
            <v>OV</v>
          </cell>
          <cell r="L322" t="str">
            <v>NE</v>
          </cell>
          <cell r="M322">
            <v>5</v>
          </cell>
          <cell r="O322" t="str">
            <v>46,38</v>
          </cell>
          <cell r="P322" t="str">
            <v>Fisch, Getreideerzeugnisse, Konfitüren u.a.</v>
          </cell>
          <cell r="Q322">
            <v>42.46069</v>
          </cell>
          <cell r="R322">
            <v>40.894039999999997</v>
          </cell>
          <cell r="S322">
            <v>39.184980000000003</v>
          </cell>
          <cell r="T322">
            <v>36.583649999999999</v>
          </cell>
          <cell r="U322">
            <v>37.836889999999997</v>
          </cell>
          <cell r="V322">
            <v>40.795960000000001</v>
          </cell>
          <cell r="W322">
            <v>40.760039999999996</v>
          </cell>
          <cell r="X322">
            <v>39.420450000000002</v>
          </cell>
          <cell r="Y322">
            <v>39.277929999999998</v>
          </cell>
          <cell r="Z322">
            <v>39.642620000000001</v>
          </cell>
          <cell r="AA322">
            <v>45.642620000000001</v>
          </cell>
          <cell r="AB322">
            <v>51.642620000000001</v>
          </cell>
          <cell r="AC322">
            <v>56.180019999999999</v>
          </cell>
          <cell r="AD322">
            <v>4.5373999999999981</v>
          </cell>
        </row>
        <row r="323">
          <cell r="A323" t="str">
            <v>DataSpec</v>
          </cell>
          <cell r="B323" t="str">
            <v>Data</v>
          </cell>
          <cell r="C323" t="str">
            <v>Rating</v>
          </cell>
          <cell r="D323" t="str">
            <v>Rating</v>
          </cell>
          <cell r="E323" t="str">
            <v>Q134KUV_4639</v>
          </cell>
          <cell r="F323" t="str">
            <v>NONE</v>
          </cell>
          <cell r="G323">
            <v>46.39</v>
          </cell>
          <cell r="H323" t="str">
            <v xml:space="preserve">        NuG, Getränke, Tabakwaren, o.a.S.</v>
          </cell>
          <cell r="I323" t="str">
            <v>SELF</v>
          </cell>
          <cell r="J323" t="str">
            <v>SELF</v>
          </cell>
          <cell r="K323" t="str">
            <v>OV</v>
          </cell>
          <cell r="L323" t="str">
            <v>NE</v>
          </cell>
          <cell r="M323">
            <v>5</v>
          </cell>
          <cell r="O323" t="str">
            <v>46,39</v>
          </cell>
          <cell r="P323" t="str">
            <v>NuG, Getränke, Tabakwaren, o.a.S.</v>
          </cell>
          <cell r="Q323">
            <v>36.563429999999997</v>
          </cell>
          <cell r="R323">
            <v>35.92089</v>
          </cell>
          <cell r="S323">
            <v>37.291110000000003</v>
          </cell>
          <cell r="T323">
            <v>36.395940000000003</v>
          </cell>
          <cell r="U323">
            <v>36.07441</v>
          </cell>
          <cell r="V323">
            <v>36.630070000000003</v>
          </cell>
          <cell r="W323">
            <v>36.439169999999997</v>
          </cell>
          <cell r="X323">
            <v>38.996270000000003</v>
          </cell>
          <cell r="Y323">
            <v>38.624169999999999</v>
          </cell>
          <cell r="Z323">
            <v>38.994860000000003</v>
          </cell>
          <cell r="AA323">
            <v>40.646790000000003</v>
          </cell>
          <cell r="AB323">
            <v>41.327449999999999</v>
          </cell>
          <cell r="AC323">
            <v>41.295270000000002</v>
          </cell>
          <cell r="AD323">
            <v>-3.2179999999996767E-2</v>
          </cell>
        </row>
        <row r="324">
          <cell r="A324" t="str">
            <v>DataSpec</v>
          </cell>
          <cell r="B324" t="str">
            <v>Data</v>
          </cell>
          <cell r="C324" t="str">
            <v>Rating</v>
          </cell>
          <cell r="D324" t="str">
            <v>Rating</v>
          </cell>
          <cell r="E324" t="str">
            <v>Q134KUV_464</v>
          </cell>
          <cell r="F324" t="str">
            <v>NONE</v>
          </cell>
          <cell r="G324">
            <v>46.4</v>
          </cell>
          <cell r="H324" t="str">
            <v xml:space="preserve">      Gebrauchs- und Verbrauchsgüter</v>
          </cell>
          <cell r="I324" t="str">
            <v>SELF</v>
          </cell>
          <cell r="J324" t="str">
            <v>SELF</v>
          </cell>
          <cell r="K324" t="str">
            <v>OV</v>
          </cell>
          <cell r="L324" t="str">
            <v>NE</v>
          </cell>
          <cell r="M324">
            <v>5</v>
          </cell>
          <cell r="O324" t="str">
            <v>46,4</v>
          </cell>
          <cell r="P324" t="str">
            <v>Gebrauchs- und Verbrauchsgüter</v>
          </cell>
          <cell r="Q324">
            <v>40.34064</v>
          </cell>
          <cell r="R324">
            <v>40.046439999999997</v>
          </cell>
          <cell r="S324">
            <v>41.805459999999997</v>
          </cell>
          <cell r="T324">
            <v>40.90457</v>
          </cell>
          <cell r="U324">
            <v>42.158839999999998</v>
          </cell>
          <cell r="V324">
            <v>41.703969999999998</v>
          </cell>
          <cell r="W324">
            <v>41.494309999999999</v>
          </cell>
          <cell r="X324">
            <v>42.053240000000002</v>
          </cell>
          <cell r="Y324">
            <v>41.313879999999997</v>
          </cell>
          <cell r="Z324">
            <v>41.924050000000001</v>
          </cell>
          <cell r="AA324">
            <v>42.843730000000001</v>
          </cell>
          <cell r="AB324">
            <v>41.752479999999998</v>
          </cell>
          <cell r="AC324">
            <v>42.196460000000002</v>
          </cell>
          <cell r="AD324">
            <v>0.44398000000000337</v>
          </cell>
        </row>
        <row r="325">
          <cell r="A325" t="str">
            <v>DataSpec</v>
          </cell>
          <cell r="B325" t="str">
            <v>Data</v>
          </cell>
          <cell r="C325" t="str">
            <v>Rating</v>
          </cell>
          <cell r="D325" t="str">
            <v>Rating</v>
          </cell>
          <cell r="E325" t="str">
            <v>Q134KUV_4641</v>
          </cell>
          <cell r="F325" t="str">
            <v>NONE</v>
          </cell>
          <cell r="G325">
            <v>46.41</v>
          </cell>
          <cell r="H325" t="str">
            <v xml:space="preserve">        Textilien</v>
          </cell>
          <cell r="I325" t="str">
            <v>SELF</v>
          </cell>
          <cell r="J325" t="str">
            <v>SELF</v>
          </cell>
          <cell r="K325" t="str">
            <v>OV</v>
          </cell>
          <cell r="L325" t="str">
            <v>NE</v>
          </cell>
          <cell r="M325">
            <v>5</v>
          </cell>
          <cell r="O325" t="str">
            <v>46,41</v>
          </cell>
          <cell r="P325" t="str">
            <v>Textilien</v>
          </cell>
          <cell r="Q325">
            <v>37.579250000000002</v>
          </cell>
          <cell r="R325">
            <v>40.281269999999999</v>
          </cell>
          <cell r="S325">
            <v>44.813519999999997</v>
          </cell>
          <cell r="T325">
            <v>43.443559999999998</v>
          </cell>
          <cell r="U325">
            <v>43.899819999999998</v>
          </cell>
          <cell r="V325">
            <v>39.552</v>
          </cell>
          <cell r="W325">
            <v>39.080249999999999</v>
          </cell>
          <cell r="X325">
            <v>39.194969999999998</v>
          </cell>
          <cell r="Y325">
            <v>37.436419999999998</v>
          </cell>
          <cell r="Z325">
            <v>38.861069999999998</v>
          </cell>
          <cell r="AA325">
            <v>40.836959999999998</v>
          </cell>
          <cell r="AB325">
            <v>37.545319999999997</v>
          </cell>
          <cell r="AC325">
            <v>39.268709999999999</v>
          </cell>
          <cell r="AD325">
            <v>1.723390000000002</v>
          </cell>
        </row>
        <row r="326">
          <cell r="A326" t="str">
            <v>DataSpec</v>
          </cell>
          <cell r="B326" t="str">
            <v>Data</v>
          </cell>
          <cell r="C326" t="str">
            <v>Rating</v>
          </cell>
          <cell r="D326" t="str">
            <v>Rating</v>
          </cell>
          <cell r="E326" t="str">
            <v>Q134KUV_4642</v>
          </cell>
          <cell r="F326" t="str">
            <v>NONE</v>
          </cell>
          <cell r="G326">
            <v>46.42</v>
          </cell>
          <cell r="H326" t="str">
            <v xml:space="preserve">        Bekleidung und Schuhe</v>
          </cell>
          <cell r="I326" t="str">
            <v>SELF</v>
          </cell>
          <cell r="J326" t="str">
            <v>SELF</v>
          </cell>
          <cell r="K326" t="str">
            <v>OV</v>
          </cell>
          <cell r="L326" t="str">
            <v>NE</v>
          </cell>
          <cell r="M326">
            <v>5</v>
          </cell>
          <cell r="O326" t="str">
            <v>46,42</v>
          </cell>
          <cell r="P326" t="str">
            <v>Bekleidung und Schuhe</v>
          </cell>
          <cell r="Q326">
            <v>38.628889999999998</v>
          </cell>
          <cell r="R326">
            <v>36.894269999999999</v>
          </cell>
          <cell r="S326">
            <v>39.581560000000003</v>
          </cell>
          <cell r="T326">
            <v>41.429409999999997</v>
          </cell>
          <cell r="U326">
            <v>39.29663</v>
          </cell>
          <cell r="V326">
            <v>37.576349999999998</v>
          </cell>
          <cell r="W326">
            <v>37.24465</v>
          </cell>
          <cell r="X326">
            <v>36.085149999999999</v>
          </cell>
          <cell r="Y326">
            <v>35.533009999999997</v>
          </cell>
          <cell r="Z326">
            <v>37.333649999999999</v>
          </cell>
          <cell r="AA326">
            <v>36.886789999999998</v>
          </cell>
          <cell r="AB326">
            <v>33.526539999999997</v>
          </cell>
          <cell r="AC326">
            <v>34.734929999999999</v>
          </cell>
          <cell r="AD326">
            <v>1.2083900000000014</v>
          </cell>
        </row>
        <row r="327">
          <cell r="A327" t="str">
            <v>DataSpec</v>
          </cell>
          <cell r="B327" t="str">
            <v>Data</v>
          </cell>
          <cell r="C327" t="str">
            <v>Rating</v>
          </cell>
          <cell r="D327" t="str">
            <v>Rating</v>
          </cell>
          <cell r="E327" t="str">
            <v>Q134KUV_4643</v>
          </cell>
          <cell r="F327" t="str">
            <v>NONE</v>
          </cell>
          <cell r="G327">
            <v>46.43</v>
          </cell>
          <cell r="H327" t="str">
            <v xml:space="preserve">        Foto, Haushaltsgeräte, Unterhaltungselektronik</v>
          </cell>
          <cell r="I327" t="str">
            <v>SELF</v>
          </cell>
          <cell r="J327" t="str">
            <v>SELF</v>
          </cell>
          <cell r="K327" t="str">
            <v>OV</v>
          </cell>
          <cell r="L327" t="str">
            <v>NE</v>
          </cell>
          <cell r="M327">
            <v>5</v>
          </cell>
          <cell r="O327" t="str">
            <v>46,43</v>
          </cell>
          <cell r="P327" t="str">
            <v>Foto, Haushaltsgeräte, Unterhaltungselektronik</v>
          </cell>
          <cell r="Q327">
            <v>40.282339999999998</v>
          </cell>
          <cell r="R327">
            <v>41.599739999999997</v>
          </cell>
          <cell r="S327">
            <v>44.23462</v>
          </cell>
          <cell r="T327">
            <v>41.854219999999998</v>
          </cell>
          <cell r="U327">
            <v>43.600250000000003</v>
          </cell>
          <cell r="V327">
            <v>43.446019999999997</v>
          </cell>
          <cell r="W327">
            <v>43.270890000000001</v>
          </cell>
          <cell r="X327">
            <v>43.985430000000001</v>
          </cell>
          <cell r="Y327">
            <v>43.809069999999998</v>
          </cell>
          <cell r="Z327">
            <v>44.50264</v>
          </cell>
          <cell r="AA327">
            <v>50.50264</v>
          </cell>
          <cell r="AB327">
            <v>52.882809999999999</v>
          </cell>
          <cell r="AC327">
            <v>52.999510000000001</v>
          </cell>
          <cell r="AD327">
            <v>0.11670000000000158</v>
          </cell>
        </row>
        <row r="328">
          <cell r="A328" t="str">
            <v>DataSpec</v>
          </cell>
          <cell r="B328" t="str">
            <v>Data</v>
          </cell>
          <cell r="C328" t="str">
            <v>Rating</v>
          </cell>
          <cell r="D328" t="str">
            <v>Rating</v>
          </cell>
          <cell r="E328" t="str">
            <v>Q134KUV_4644</v>
          </cell>
          <cell r="F328" t="str">
            <v>NONE</v>
          </cell>
          <cell r="G328">
            <v>46.44</v>
          </cell>
          <cell r="H328" t="str">
            <v xml:space="preserve">        Keramik, Glaswaren, Reinigungsmittel</v>
          </cell>
          <cell r="I328" t="str">
            <v>SELF</v>
          </cell>
          <cell r="J328" t="str">
            <v>SELF</v>
          </cell>
          <cell r="K328" t="str">
            <v>OV</v>
          </cell>
          <cell r="L328" t="str">
            <v>NE</v>
          </cell>
          <cell r="M328">
            <v>5</v>
          </cell>
          <cell r="O328" t="str">
            <v>46,44</v>
          </cell>
          <cell r="P328" t="str">
            <v>Keramik, Glaswaren, Reinigungsmittel</v>
          </cell>
          <cell r="Q328">
            <v>37.874049999999997</v>
          </cell>
          <cell r="R328">
            <v>37.818820000000002</v>
          </cell>
          <cell r="S328">
            <v>41.534649999999999</v>
          </cell>
          <cell r="T328">
            <v>42.13908</v>
          </cell>
          <cell r="U328">
            <v>42.733580000000003</v>
          </cell>
          <cell r="V328">
            <v>42.497900000000001</v>
          </cell>
          <cell r="W328">
            <v>42.477710000000002</v>
          </cell>
          <cell r="X328">
            <v>42.222110000000001</v>
          </cell>
          <cell r="Y328">
            <v>41.993589999999998</v>
          </cell>
          <cell r="Z328">
            <v>43.154670000000003</v>
          </cell>
          <cell r="AA328">
            <v>38.684310000000004</v>
          </cell>
          <cell r="AB328">
            <v>38.131770000000003</v>
          </cell>
          <cell r="AC328">
            <v>38.712290000000003</v>
          </cell>
          <cell r="AD328">
            <v>0.58051999999999992</v>
          </cell>
        </row>
        <row r="329">
          <cell r="A329" t="str">
            <v>DataSpec</v>
          </cell>
          <cell r="B329" t="str">
            <v>Data</v>
          </cell>
          <cell r="C329" t="str">
            <v>Rating</v>
          </cell>
          <cell r="D329" t="str">
            <v>Rating</v>
          </cell>
          <cell r="E329" t="str">
            <v>Q134KUV_4645</v>
          </cell>
          <cell r="F329" t="str">
            <v>NONE</v>
          </cell>
          <cell r="G329">
            <v>46.45</v>
          </cell>
          <cell r="H329" t="str">
            <v xml:space="preserve">        Kosmetik, Körperpflegemittel</v>
          </cell>
          <cell r="I329" t="str">
            <v>SELF</v>
          </cell>
          <cell r="J329" t="str">
            <v>SELF</v>
          </cell>
          <cell r="K329" t="str">
            <v>OV</v>
          </cell>
          <cell r="L329" t="str">
            <v>NE</v>
          </cell>
          <cell r="M329">
            <v>5</v>
          </cell>
          <cell r="O329" t="str">
            <v>46,45</v>
          </cell>
          <cell r="P329" t="str">
            <v>Kosmetik, Körperpflegemittel</v>
          </cell>
          <cell r="Q329">
            <v>37.285890000000002</v>
          </cell>
          <cell r="R329">
            <v>37.380180000000003</v>
          </cell>
          <cell r="S329">
            <v>38.639769999999999</v>
          </cell>
          <cell r="T329">
            <v>35.630920000000003</v>
          </cell>
          <cell r="U329">
            <v>37.435290000000002</v>
          </cell>
          <cell r="V329">
            <v>35.456699999999998</v>
          </cell>
          <cell r="W329">
            <v>35.316270000000003</v>
          </cell>
          <cell r="X329">
            <v>35.063420000000001</v>
          </cell>
          <cell r="Y329">
            <v>34.70194</v>
          </cell>
          <cell r="Z329">
            <v>35.67933</v>
          </cell>
          <cell r="AA329">
            <v>33.313339999999997</v>
          </cell>
          <cell r="AB329">
            <v>34.612229999999997</v>
          </cell>
          <cell r="AC329">
            <v>35.299109999999999</v>
          </cell>
          <cell r="AD329">
            <v>0.68688000000000216</v>
          </cell>
        </row>
        <row r="330">
          <cell r="A330" t="str">
            <v>DataSpec</v>
          </cell>
          <cell r="B330" t="str">
            <v>Data</v>
          </cell>
          <cell r="C330" t="str">
            <v>Rating</v>
          </cell>
          <cell r="D330" t="str">
            <v>Rating</v>
          </cell>
          <cell r="E330" t="str">
            <v>Q134KUV_4646</v>
          </cell>
          <cell r="F330" t="str">
            <v>NONE</v>
          </cell>
          <cell r="G330">
            <v>46.46</v>
          </cell>
          <cell r="H330" t="str">
            <v xml:space="preserve">        Pharmazeutika, med. u. orthopäd. Erzeugnisse</v>
          </cell>
          <cell r="I330" t="str">
            <v>SELF</v>
          </cell>
          <cell r="J330" t="str">
            <v>SELF</v>
          </cell>
          <cell r="K330" t="str">
            <v>OV</v>
          </cell>
          <cell r="L330" t="str">
            <v>NE</v>
          </cell>
          <cell r="M330">
            <v>5</v>
          </cell>
          <cell r="O330" t="str">
            <v>46,46</v>
          </cell>
          <cell r="P330" t="str">
            <v>Pharmazeutika, med. u. orthopäd. Erzeugnisse</v>
          </cell>
          <cell r="Q330">
            <v>41.059750000000001</v>
          </cell>
          <cell r="R330">
            <v>40.049529999999997</v>
          </cell>
          <cell r="S330">
            <v>40.199069999999999</v>
          </cell>
          <cell r="T330">
            <v>39.818010000000001</v>
          </cell>
          <cell r="U330">
            <v>41.562750000000001</v>
          </cell>
          <cell r="V330">
            <v>42.950290000000003</v>
          </cell>
          <cell r="W330">
            <v>42.704569999999997</v>
          </cell>
          <cell r="X330">
            <v>43.748899999999999</v>
          </cell>
          <cell r="Y330">
            <v>42.379260000000002</v>
          </cell>
          <cell r="Z330">
            <v>42.468640000000001</v>
          </cell>
          <cell r="AA330">
            <v>46.16574</v>
          </cell>
          <cell r="AB330">
            <v>44.593609999999998</v>
          </cell>
          <cell r="AC330">
            <v>44.394289999999998</v>
          </cell>
          <cell r="AD330">
            <v>-0.19932000000000016</v>
          </cell>
        </row>
        <row r="331">
          <cell r="A331" t="str">
            <v>DataSpec</v>
          </cell>
          <cell r="B331" t="str">
            <v>Data</v>
          </cell>
          <cell r="C331" t="str">
            <v>Rating</v>
          </cell>
          <cell r="D331" t="str">
            <v>Rating</v>
          </cell>
          <cell r="E331" t="str">
            <v>Q134KUV_4647</v>
          </cell>
          <cell r="F331" t="str">
            <v>NONE</v>
          </cell>
          <cell r="G331">
            <v>46.47</v>
          </cell>
          <cell r="H331" t="str">
            <v xml:space="preserve">        Möbel, Teppiche, Lampen, Leuchten</v>
          </cell>
          <cell r="I331" t="str">
            <v>SELF</v>
          </cell>
          <cell r="J331" t="str">
            <v>SELF</v>
          </cell>
          <cell r="K331" t="str">
            <v>OV</v>
          </cell>
          <cell r="L331" t="str">
            <v>NE</v>
          </cell>
          <cell r="M331">
            <v>5</v>
          </cell>
          <cell r="O331" t="str">
            <v>46,47</v>
          </cell>
          <cell r="P331" t="str">
            <v>Möbel, Teppiche, Lampen, Leuchten</v>
          </cell>
          <cell r="Q331">
            <v>36.56467</v>
          </cell>
          <cell r="R331">
            <v>36.418640000000003</v>
          </cell>
          <cell r="S331">
            <v>40.219259999999998</v>
          </cell>
          <cell r="T331">
            <v>40.931530000000002</v>
          </cell>
          <cell r="U331">
            <v>40.932250000000003</v>
          </cell>
          <cell r="V331">
            <v>39.739579999999997</v>
          </cell>
          <cell r="W331">
            <v>39.599409999999999</v>
          </cell>
          <cell r="X331">
            <v>40.624639999999999</v>
          </cell>
          <cell r="Y331">
            <v>40.756239999999998</v>
          </cell>
          <cell r="Z331">
            <v>40.987650000000002</v>
          </cell>
          <cell r="AA331">
            <v>43.451149999999998</v>
          </cell>
          <cell r="AB331">
            <v>42.719720000000002</v>
          </cell>
          <cell r="AC331">
            <v>42.581429999999997</v>
          </cell>
          <cell r="AD331">
            <v>-0.13829000000000491</v>
          </cell>
        </row>
        <row r="332">
          <cell r="A332" t="str">
            <v>DataSpec</v>
          </cell>
          <cell r="B332" t="str">
            <v>Data</v>
          </cell>
          <cell r="C332" t="str">
            <v>Rating</v>
          </cell>
          <cell r="D332" t="str">
            <v>Rating</v>
          </cell>
          <cell r="E332" t="str">
            <v>Q134KUV_4648</v>
          </cell>
          <cell r="F332" t="str">
            <v>NONE</v>
          </cell>
          <cell r="G332">
            <v>46.48</v>
          </cell>
          <cell r="H332" t="str">
            <v xml:space="preserve">        Uhren und Schmuck</v>
          </cell>
          <cell r="I332" t="str">
            <v>SELF</v>
          </cell>
          <cell r="J332" t="str">
            <v>SELF</v>
          </cell>
          <cell r="K332" t="str">
            <v>OV</v>
          </cell>
          <cell r="L332" t="str">
            <v>NE</v>
          </cell>
          <cell r="M332">
            <v>5</v>
          </cell>
          <cell r="O332" t="str">
            <v>46,48</v>
          </cell>
          <cell r="P332" t="str">
            <v>Uhren und Schmuck</v>
          </cell>
          <cell r="Q332">
            <v>39.579880000000003</v>
          </cell>
          <cell r="R332">
            <v>39.955979999999997</v>
          </cell>
          <cell r="S332">
            <v>41.267069999999997</v>
          </cell>
          <cell r="T332">
            <v>42.158799999999999</v>
          </cell>
          <cell r="U332">
            <v>43.46425</v>
          </cell>
          <cell r="V332">
            <v>39.726869999999998</v>
          </cell>
          <cell r="W332">
            <v>38.580159999999999</v>
          </cell>
          <cell r="X332">
            <v>38.872529999999998</v>
          </cell>
          <cell r="Y332">
            <v>39.981160000000003</v>
          </cell>
          <cell r="Z332">
            <v>40.606279999999998</v>
          </cell>
          <cell r="AA332">
            <v>37.74915</v>
          </cell>
          <cell r="AB332">
            <v>38.076169999999998</v>
          </cell>
          <cell r="AC332">
            <v>37.747369999999997</v>
          </cell>
          <cell r="AD332">
            <v>-0.32880000000000109</v>
          </cell>
        </row>
        <row r="333">
          <cell r="A333" t="str">
            <v>DataSpec</v>
          </cell>
          <cell r="B333" t="str">
            <v>Data</v>
          </cell>
          <cell r="C333" t="str">
            <v>Rating</v>
          </cell>
          <cell r="D333" t="str">
            <v>Rating</v>
          </cell>
          <cell r="E333" t="str">
            <v>Q134KUV_4649</v>
          </cell>
          <cell r="F333" t="str">
            <v>NONE</v>
          </cell>
          <cell r="G333">
            <v>46.49</v>
          </cell>
          <cell r="H333" t="str">
            <v xml:space="preserve">        Sonstige Gebrauchs-, Verbrauchsgüter</v>
          </cell>
          <cell r="I333" t="str">
            <v>SELF</v>
          </cell>
          <cell r="J333" t="str">
            <v>SELF</v>
          </cell>
          <cell r="K333" t="str">
            <v>OV</v>
          </cell>
          <cell r="L333" t="str">
            <v>NE</v>
          </cell>
          <cell r="M333">
            <v>5</v>
          </cell>
          <cell r="O333" t="str">
            <v>46,49</v>
          </cell>
          <cell r="P333" t="str">
            <v>Sonstige Gebrauchs-, Verbrauchsgüter</v>
          </cell>
          <cell r="Q333">
            <v>42.26153</v>
          </cell>
          <cell r="R333">
            <v>40.44012</v>
          </cell>
          <cell r="S333">
            <v>42.757950000000001</v>
          </cell>
          <cell r="T333">
            <v>41.325830000000003</v>
          </cell>
          <cell r="U333">
            <v>43.048459999999999</v>
          </cell>
          <cell r="V333">
            <v>40.981310000000001</v>
          </cell>
          <cell r="W333">
            <v>40.993659999999998</v>
          </cell>
          <cell r="X333">
            <v>41.909770000000002</v>
          </cell>
          <cell r="Y333">
            <v>41.719119999999997</v>
          </cell>
          <cell r="Z333">
            <v>42.569429999999997</v>
          </cell>
          <cell r="AA333">
            <v>42.121130000000001</v>
          </cell>
          <cell r="AB333">
            <v>40.251109999999997</v>
          </cell>
          <cell r="AC333">
            <v>40.727640000000001</v>
          </cell>
          <cell r="AD333">
            <v>0.47653000000000389</v>
          </cell>
        </row>
        <row r="334">
          <cell r="A334" t="str">
            <v>DataSpec</v>
          </cell>
          <cell r="B334" t="str">
            <v>Data</v>
          </cell>
          <cell r="C334" t="str">
            <v>Rating</v>
          </cell>
          <cell r="D334" t="str">
            <v>Rating</v>
          </cell>
          <cell r="E334" t="str">
            <v>Q134KUV_465</v>
          </cell>
          <cell r="F334" t="str">
            <v>NONE</v>
          </cell>
          <cell r="G334">
            <v>46.5</v>
          </cell>
          <cell r="H334" t="str">
            <v xml:space="preserve">      Geräten der IK-Technik</v>
          </cell>
          <cell r="I334" t="str">
            <v>SELF</v>
          </cell>
          <cell r="J334" t="str">
            <v>SELF</v>
          </cell>
          <cell r="K334" t="str">
            <v>OV</v>
          </cell>
          <cell r="L334" t="str">
            <v>NE</v>
          </cell>
          <cell r="M334">
            <v>5</v>
          </cell>
          <cell r="O334" t="str">
            <v>46,5</v>
          </cell>
          <cell r="P334" t="str">
            <v>Geräten der IK-Technik</v>
          </cell>
          <cell r="Q334">
            <v>35.528399999999998</v>
          </cell>
          <cell r="R334">
            <v>36.037750000000003</v>
          </cell>
          <cell r="S334">
            <v>37.947330000000001</v>
          </cell>
          <cell r="T334">
            <v>37.998260000000002</v>
          </cell>
          <cell r="U334">
            <v>40.677880000000002</v>
          </cell>
          <cell r="V334">
            <v>38.755989999999997</v>
          </cell>
          <cell r="W334">
            <v>38.439419999999998</v>
          </cell>
          <cell r="X334">
            <v>40.177889999999998</v>
          </cell>
          <cell r="Y334">
            <v>37.22681</v>
          </cell>
          <cell r="Z334">
            <v>38.053649999999998</v>
          </cell>
          <cell r="AA334">
            <v>42.644550000000002</v>
          </cell>
          <cell r="AB334">
            <v>45.927799999999998</v>
          </cell>
          <cell r="AC334">
            <v>46.67022</v>
          </cell>
          <cell r="AD334">
            <v>0.74242000000000274</v>
          </cell>
        </row>
        <row r="335">
          <cell r="A335" t="str">
            <v>DataSpec</v>
          </cell>
          <cell r="B335" t="str">
            <v>Data</v>
          </cell>
          <cell r="C335" t="str">
            <v>Rating</v>
          </cell>
          <cell r="D335" t="str">
            <v>Rating</v>
          </cell>
          <cell r="E335" t="str">
            <v>Q134KUV_4651</v>
          </cell>
          <cell r="F335" t="str">
            <v>NONE</v>
          </cell>
          <cell r="G335">
            <v>46.51</v>
          </cell>
          <cell r="H335" t="str">
            <v xml:space="preserve">        DV- und periphere Geräte, Software</v>
          </cell>
          <cell r="I335" t="str">
            <v>SELF</v>
          </cell>
          <cell r="J335" t="str">
            <v>SELF</v>
          </cell>
          <cell r="K335" t="str">
            <v>OV</v>
          </cell>
          <cell r="L335" t="str">
            <v>NE</v>
          </cell>
          <cell r="M335">
            <v>5</v>
          </cell>
          <cell r="O335" t="str">
            <v>46,51</v>
          </cell>
          <cell r="P335" t="str">
            <v>DV- und periphere Geräte, Software</v>
          </cell>
          <cell r="Q335">
            <v>33.135559999999998</v>
          </cell>
          <cell r="R335">
            <v>33.573390000000003</v>
          </cell>
          <cell r="S335">
            <v>37.756320000000002</v>
          </cell>
          <cell r="T335">
            <v>38.71564</v>
          </cell>
          <cell r="U335">
            <v>40.407539999999997</v>
          </cell>
          <cell r="V335">
            <v>38.853589999999997</v>
          </cell>
          <cell r="W335">
            <v>38.547060000000002</v>
          </cell>
          <cell r="X335">
            <v>40.733420000000002</v>
          </cell>
          <cell r="Y335">
            <v>37.309730000000002</v>
          </cell>
          <cell r="Z335">
            <v>38.136189999999999</v>
          </cell>
          <cell r="AA335">
            <v>41.509189999999997</v>
          </cell>
          <cell r="AB335">
            <v>42.45626</v>
          </cell>
          <cell r="AC335">
            <v>42.214480000000002</v>
          </cell>
          <cell r="AD335">
            <v>-0.24177999999999855</v>
          </cell>
        </row>
        <row r="336">
          <cell r="A336" t="str">
            <v>DataSpec</v>
          </cell>
          <cell r="B336" t="str">
            <v>Data</v>
          </cell>
          <cell r="C336" t="str">
            <v>Rating</v>
          </cell>
          <cell r="D336" t="str">
            <v>Rating</v>
          </cell>
          <cell r="E336" t="str">
            <v>Q134KUV_4652</v>
          </cell>
          <cell r="F336" t="str">
            <v>NONE</v>
          </cell>
          <cell r="G336">
            <v>46.52</v>
          </cell>
          <cell r="H336" t="str">
            <v xml:space="preserve">        Elektronische Bauteile u.a.</v>
          </cell>
          <cell r="I336" t="str">
            <v>SELF</v>
          </cell>
          <cell r="J336" t="str">
            <v>SELF</v>
          </cell>
          <cell r="K336" t="str">
            <v>OV</v>
          </cell>
          <cell r="L336" t="str">
            <v>NE</v>
          </cell>
          <cell r="M336">
            <v>5</v>
          </cell>
          <cell r="O336" t="str">
            <v>46,52</v>
          </cell>
          <cell r="P336" t="str">
            <v>Elektronische Bauteile u.a.</v>
          </cell>
          <cell r="Q336">
            <v>38.518059999999998</v>
          </cell>
          <cell r="R336">
            <v>38.999650000000003</v>
          </cell>
          <cell r="S336">
            <v>38.177019999999999</v>
          </cell>
          <cell r="T336">
            <v>37.13503</v>
          </cell>
          <cell r="U336">
            <v>41.003309999999999</v>
          </cell>
          <cell r="V336">
            <v>38.640949999999997</v>
          </cell>
          <cell r="W336">
            <v>38.312550000000002</v>
          </cell>
          <cell r="X336">
            <v>39.523470000000003</v>
          </cell>
          <cell r="Y336">
            <v>37.12914</v>
          </cell>
          <cell r="Z336">
            <v>37.956409999999998</v>
          </cell>
          <cell r="AA336">
            <v>43.956409999999998</v>
          </cell>
          <cell r="AB336">
            <v>49.956409999999998</v>
          </cell>
          <cell r="AC336">
            <v>51.66619</v>
          </cell>
          <cell r="AD336">
            <v>1.7097800000000021</v>
          </cell>
        </row>
        <row r="337">
          <cell r="A337" t="str">
            <v>DataSpec</v>
          </cell>
          <cell r="B337" t="str">
            <v>Data</v>
          </cell>
          <cell r="C337" t="str">
            <v>Rating</v>
          </cell>
          <cell r="D337" t="str">
            <v>Rating</v>
          </cell>
          <cell r="E337" t="str">
            <v>Q134KUV_466</v>
          </cell>
          <cell r="F337" t="str">
            <v>NONE</v>
          </cell>
          <cell r="G337">
            <v>46.6</v>
          </cell>
          <cell r="H337" t="str">
            <v xml:space="preserve">      Maschinen, Ausrüstungen, Zubehör</v>
          </cell>
          <cell r="I337" t="str">
            <v>SELF</v>
          </cell>
          <cell r="J337" t="str">
            <v>SELF</v>
          </cell>
          <cell r="K337" t="str">
            <v>OV</v>
          </cell>
          <cell r="L337" t="str">
            <v>NE</v>
          </cell>
          <cell r="M337">
            <v>5</v>
          </cell>
          <cell r="O337" t="str">
            <v>46,6</v>
          </cell>
          <cell r="P337" t="str">
            <v>Maschinen, Ausrüstungen, Zubehör</v>
          </cell>
          <cell r="Q337">
            <v>39.957769999999996</v>
          </cell>
          <cell r="R337">
            <v>39.099200000000003</v>
          </cell>
          <cell r="S337">
            <v>41.227539999999998</v>
          </cell>
          <cell r="T337">
            <v>41.1768</v>
          </cell>
          <cell r="U337">
            <v>43.119100000000003</v>
          </cell>
          <cell r="V337">
            <v>42.455289999999998</v>
          </cell>
          <cell r="W337">
            <v>41.608809999999998</v>
          </cell>
          <cell r="X337">
            <v>42.34637</v>
          </cell>
          <cell r="Y337">
            <v>41.963180000000001</v>
          </cell>
          <cell r="Z337">
            <v>43.733809999999998</v>
          </cell>
          <cell r="AA337">
            <v>46.134680000000003</v>
          </cell>
          <cell r="AB337">
            <v>45.7819</v>
          </cell>
          <cell r="AC337">
            <v>46.31671</v>
          </cell>
          <cell r="AD337">
            <v>0.53481000000000023</v>
          </cell>
        </row>
        <row r="338">
          <cell r="A338" t="str">
            <v>DataSpec</v>
          </cell>
          <cell r="B338" t="str">
            <v>Data</v>
          </cell>
          <cell r="C338" t="str">
            <v>Rating</v>
          </cell>
          <cell r="D338" t="str">
            <v>Rating</v>
          </cell>
          <cell r="E338" t="str">
            <v>Q134KUV_4661</v>
          </cell>
          <cell r="F338" t="str">
            <v>NONE</v>
          </cell>
          <cell r="G338">
            <v>46.61</v>
          </cell>
          <cell r="H338" t="str">
            <v xml:space="preserve">        Landwirtschaftl. Maschinen und Geräte</v>
          </cell>
          <cell r="I338" t="str">
            <v>SELF</v>
          </cell>
          <cell r="J338" t="str">
            <v>SELF</v>
          </cell>
          <cell r="K338" t="str">
            <v>OV</v>
          </cell>
          <cell r="L338" t="str">
            <v>NE</v>
          </cell>
          <cell r="M338">
            <v>5</v>
          </cell>
          <cell r="O338" t="str">
            <v>46,61</v>
          </cell>
          <cell r="P338" t="str">
            <v>Landwirtschaftl. Maschinen und Geräte</v>
          </cell>
          <cell r="Q338">
            <v>40.684510000000003</v>
          </cell>
          <cell r="R338">
            <v>41.351149999999997</v>
          </cell>
          <cell r="S338">
            <v>41.288910000000001</v>
          </cell>
          <cell r="T338">
            <v>40.381830000000001</v>
          </cell>
          <cell r="U338">
            <v>44.188299999999998</v>
          </cell>
          <cell r="V338">
            <v>43.166629999999998</v>
          </cell>
          <cell r="W338">
            <v>42.193370000000002</v>
          </cell>
          <cell r="X338">
            <v>42.623710000000003</v>
          </cell>
          <cell r="Y338">
            <v>40.885820000000002</v>
          </cell>
          <cell r="Z338">
            <v>41.872700000000002</v>
          </cell>
          <cell r="AA338">
            <v>47.872700000000002</v>
          </cell>
          <cell r="AB338">
            <v>51.757570000000001</v>
          </cell>
          <cell r="AC338">
            <v>53.365459999999999</v>
          </cell>
          <cell r="AD338">
            <v>1.6078899999999976</v>
          </cell>
        </row>
        <row r="339">
          <cell r="A339" t="str">
            <v>DataSpec</v>
          </cell>
          <cell r="B339" t="str">
            <v>Data</v>
          </cell>
          <cell r="C339" t="str">
            <v>Rating</v>
          </cell>
          <cell r="D339" t="str">
            <v>Rating</v>
          </cell>
          <cell r="E339" t="str">
            <v>Q134KUV_4662</v>
          </cell>
          <cell r="F339" t="str">
            <v>NONE</v>
          </cell>
          <cell r="G339">
            <v>46.62</v>
          </cell>
          <cell r="H339" t="str">
            <v xml:space="preserve">        Werkzeugmaschinen</v>
          </cell>
          <cell r="I339" t="str">
            <v>SELF</v>
          </cell>
          <cell r="J339" t="str">
            <v>SELF</v>
          </cell>
          <cell r="K339" t="str">
            <v>OV</v>
          </cell>
          <cell r="L339" t="str">
            <v>NE</v>
          </cell>
          <cell r="M339">
            <v>5</v>
          </cell>
          <cell r="O339" t="str">
            <v>46,62</v>
          </cell>
          <cell r="P339" t="str">
            <v>Werkzeugmaschinen</v>
          </cell>
          <cell r="Q339">
            <v>35.034399999999998</v>
          </cell>
          <cell r="R339">
            <v>34.619860000000003</v>
          </cell>
          <cell r="S339">
            <v>41.59328</v>
          </cell>
          <cell r="T339">
            <v>37.940190000000001</v>
          </cell>
          <cell r="U339">
            <v>44.873080000000002</v>
          </cell>
          <cell r="V339">
            <v>43.746470000000002</v>
          </cell>
          <cell r="W339">
            <v>43.318100000000001</v>
          </cell>
          <cell r="X339">
            <v>41.413080000000001</v>
          </cell>
          <cell r="Y339">
            <v>42.036589999999997</v>
          </cell>
          <cell r="Z339">
            <v>43.446869999999997</v>
          </cell>
          <cell r="AA339">
            <v>45.780459999999998</v>
          </cell>
          <cell r="AB339">
            <v>45.124890000000001</v>
          </cell>
          <cell r="AC339">
            <v>46.095999999999997</v>
          </cell>
          <cell r="AD339">
            <v>0.97110999999999592</v>
          </cell>
        </row>
        <row r="340">
          <cell r="A340" t="str">
            <v>DataSpec</v>
          </cell>
          <cell r="B340" t="str">
            <v>Data</v>
          </cell>
          <cell r="C340" t="str">
            <v>Rating</v>
          </cell>
          <cell r="D340" t="str">
            <v>Rating</v>
          </cell>
          <cell r="E340" t="str">
            <v>Q134KUV_4663</v>
          </cell>
          <cell r="F340" t="str">
            <v>NONE</v>
          </cell>
          <cell r="G340">
            <v>46.63</v>
          </cell>
          <cell r="H340" t="str">
            <v xml:space="preserve">        Bergwerks-, Bau-, Baustoffmaschinen</v>
          </cell>
          <cell r="I340" t="str">
            <v>SELF</v>
          </cell>
          <cell r="J340" t="str">
            <v>SELF</v>
          </cell>
          <cell r="K340" t="str">
            <v>OV</v>
          </cell>
          <cell r="L340" t="str">
            <v>NE</v>
          </cell>
          <cell r="M340">
            <v>5</v>
          </cell>
          <cell r="O340" t="str">
            <v>46,63</v>
          </cell>
          <cell r="P340" t="str">
            <v>Bergwerks-, Bau-, Baustoffmaschinen</v>
          </cell>
          <cell r="Q340">
            <v>36.211779999999997</v>
          </cell>
          <cell r="R340">
            <v>34.944459999999999</v>
          </cell>
          <cell r="S340">
            <v>38.54674</v>
          </cell>
          <cell r="T340">
            <v>42.462110000000003</v>
          </cell>
          <cell r="U340">
            <v>41.435659999999999</v>
          </cell>
          <cell r="V340">
            <v>39.617440000000002</v>
          </cell>
          <cell r="W340">
            <v>39.255339999999997</v>
          </cell>
          <cell r="X340">
            <v>37.849620000000002</v>
          </cell>
          <cell r="Y340">
            <v>37.590029999999999</v>
          </cell>
          <cell r="Z340">
            <v>40.238509999999998</v>
          </cell>
          <cell r="AA340">
            <v>46.23592</v>
          </cell>
          <cell r="AB340">
            <v>45.722389999999997</v>
          </cell>
          <cell r="AC340">
            <v>47.783709999999999</v>
          </cell>
          <cell r="AD340">
            <v>2.061320000000002</v>
          </cell>
        </row>
        <row r="341">
          <cell r="A341" t="str">
            <v>DataSpec</v>
          </cell>
          <cell r="B341" t="str">
            <v>Data</v>
          </cell>
          <cell r="C341" t="str">
            <v>Rating</v>
          </cell>
          <cell r="D341" t="str">
            <v>Rating</v>
          </cell>
          <cell r="E341" t="str">
            <v>Q134KUV_4664</v>
          </cell>
          <cell r="F341" t="str">
            <v>NONE</v>
          </cell>
          <cell r="G341">
            <v>46.64</v>
          </cell>
          <cell r="H341" t="str">
            <v xml:space="preserve">        Textil-, Näh- und Strickmaschinen</v>
          </cell>
          <cell r="I341" t="str">
            <v>SELF</v>
          </cell>
          <cell r="J341" t="str">
            <v>SELF</v>
          </cell>
          <cell r="K341" t="str">
            <v>OV</v>
          </cell>
          <cell r="L341" t="str">
            <v>NE</v>
          </cell>
          <cell r="M341">
            <v>5</v>
          </cell>
          <cell r="O341" t="str">
            <v>46,64</v>
          </cell>
          <cell r="P341" t="str">
            <v>Textil-, Näh- und Strickmaschinen</v>
          </cell>
          <cell r="Q341">
            <v>36.59187</v>
          </cell>
          <cell r="R341">
            <v>36.633450000000003</v>
          </cell>
          <cell r="S341">
            <v>40.079880000000003</v>
          </cell>
          <cell r="T341">
            <v>40.45234</v>
          </cell>
          <cell r="U341">
            <v>47.864019999999996</v>
          </cell>
          <cell r="V341">
            <v>39.864019999999996</v>
          </cell>
          <cell r="W341">
            <v>37.607819999999997</v>
          </cell>
          <cell r="X341">
            <v>33.832360000000001</v>
          </cell>
          <cell r="Y341">
            <v>35.457239999999999</v>
          </cell>
          <cell r="Z341">
            <v>36.423079999999999</v>
          </cell>
          <cell r="AA341">
            <v>30.423079999999999</v>
          </cell>
          <cell r="AB341">
            <v>27.200340000000001</v>
          </cell>
          <cell r="AC341">
            <v>29.25412</v>
          </cell>
          <cell r="AD341">
            <v>2.0537799999999997</v>
          </cell>
        </row>
        <row r="342">
          <cell r="A342" t="str">
            <v>DataSpec</v>
          </cell>
          <cell r="B342" t="str">
            <v>Data</v>
          </cell>
          <cell r="C342" t="str">
            <v>Rating</v>
          </cell>
          <cell r="D342" t="str">
            <v>Rating</v>
          </cell>
          <cell r="E342" t="str">
            <v>Q134KUV_4665</v>
          </cell>
          <cell r="F342" t="str">
            <v>NONE</v>
          </cell>
          <cell r="G342">
            <v>46.65</v>
          </cell>
          <cell r="H342" t="str">
            <v xml:space="preserve">        Büromöbel</v>
          </cell>
          <cell r="I342" t="str">
            <v>SELF</v>
          </cell>
          <cell r="J342" t="str">
            <v>SELF</v>
          </cell>
          <cell r="K342" t="str">
            <v>OV</v>
          </cell>
          <cell r="L342" t="str">
            <v>NE</v>
          </cell>
          <cell r="M342">
            <v>5</v>
          </cell>
          <cell r="O342" t="str">
            <v>46,65</v>
          </cell>
          <cell r="P342" t="str">
            <v>Büromöbel</v>
          </cell>
          <cell r="Q342">
            <v>43.567619999999998</v>
          </cell>
          <cell r="R342">
            <v>39.499070000000003</v>
          </cell>
          <cell r="S342">
            <v>41.669930000000001</v>
          </cell>
          <cell r="T342">
            <v>42.279000000000003</v>
          </cell>
          <cell r="U342">
            <v>39.421570000000003</v>
          </cell>
          <cell r="V342">
            <v>40.528269999999999</v>
          </cell>
          <cell r="W342">
            <v>39.773139999999998</v>
          </cell>
          <cell r="X342">
            <v>39.296190000000003</v>
          </cell>
          <cell r="Y342">
            <v>39.475160000000002</v>
          </cell>
          <cell r="Z342">
            <v>39.971780000000003</v>
          </cell>
          <cell r="AA342">
            <v>41.964419999999997</v>
          </cell>
          <cell r="AB342">
            <v>39.51173</v>
          </cell>
          <cell r="AC342">
            <v>41.633020000000002</v>
          </cell>
          <cell r="AD342">
            <v>2.1212900000000019</v>
          </cell>
        </row>
        <row r="343">
          <cell r="A343" t="str">
            <v>DataSpec</v>
          </cell>
          <cell r="B343" t="str">
            <v>Data</v>
          </cell>
          <cell r="C343" t="str">
            <v>Rating</v>
          </cell>
          <cell r="D343" t="str">
            <v>Rating</v>
          </cell>
          <cell r="E343" t="str">
            <v>Q134KUV_4666</v>
          </cell>
          <cell r="F343" t="str">
            <v>NONE</v>
          </cell>
          <cell r="G343">
            <v>46.66</v>
          </cell>
          <cell r="H343" t="str">
            <v xml:space="preserve">        Sonstige Büromaschinen, -einrichtungen</v>
          </cell>
          <cell r="I343" t="str">
            <v>SELF</v>
          </cell>
          <cell r="J343" t="str">
            <v>SELF</v>
          </cell>
          <cell r="K343" t="str">
            <v>OV</v>
          </cell>
          <cell r="L343" t="str">
            <v>NE</v>
          </cell>
          <cell r="M343">
            <v>5</v>
          </cell>
          <cell r="O343" t="str">
            <v>46,66</v>
          </cell>
          <cell r="P343" t="str">
            <v>Sonstige Büromaschinen, -einrichtungen</v>
          </cell>
          <cell r="Q343">
            <v>45.923430000000003</v>
          </cell>
          <cell r="R343">
            <v>43.960450000000002</v>
          </cell>
          <cell r="S343">
            <v>45.479100000000003</v>
          </cell>
          <cell r="T343">
            <v>45.32253</v>
          </cell>
          <cell r="U343">
            <v>43.326949999999997</v>
          </cell>
          <cell r="V343">
            <v>46.758850000000002</v>
          </cell>
          <cell r="W343">
            <v>45.555520000000001</v>
          </cell>
          <cell r="X343">
            <v>46.432560000000002</v>
          </cell>
          <cell r="Y343">
            <v>47.393720000000002</v>
          </cell>
          <cell r="Z343">
            <v>49.719439999999999</v>
          </cell>
          <cell r="AA343">
            <v>44.347009999999997</v>
          </cell>
          <cell r="AB343">
            <v>42.711790000000001</v>
          </cell>
          <cell r="AC343">
            <v>43.376109999999997</v>
          </cell>
          <cell r="AD343">
            <v>0.66431999999999647</v>
          </cell>
        </row>
        <row r="344">
          <cell r="A344" t="str">
            <v>DataSpec</v>
          </cell>
          <cell r="B344" t="str">
            <v>Data</v>
          </cell>
          <cell r="C344" t="str">
            <v>Rating</v>
          </cell>
          <cell r="D344" t="str">
            <v>Rating</v>
          </cell>
          <cell r="E344" t="str">
            <v>Q134KUV_4669</v>
          </cell>
          <cell r="F344" t="str">
            <v>NONE</v>
          </cell>
          <cell r="G344">
            <v>46.69</v>
          </cell>
          <cell r="H344" t="str">
            <v xml:space="preserve">        Sonstige Maschinen, Ausrüstungen</v>
          </cell>
          <cell r="I344" t="str">
            <v>SELF</v>
          </cell>
          <cell r="J344" t="str">
            <v>SELF</v>
          </cell>
          <cell r="K344" t="str">
            <v>OV</v>
          </cell>
          <cell r="L344" t="str">
            <v>NE</v>
          </cell>
          <cell r="M344">
            <v>5</v>
          </cell>
          <cell r="O344" t="str">
            <v>46,69</v>
          </cell>
          <cell r="P344" t="str">
            <v>Sonstige Maschinen, Ausrüstungen</v>
          </cell>
          <cell r="Q344">
            <v>40.582470000000001</v>
          </cell>
          <cell r="R344">
            <v>39.464640000000003</v>
          </cell>
          <cell r="S344">
            <v>41.100940000000001</v>
          </cell>
          <cell r="T344">
            <v>41.050420000000003</v>
          </cell>
          <cell r="U344">
            <v>42.875790000000002</v>
          </cell>
          <cell r="V344">
            <v>42.259929999999997</v>
          </cell>
          <cell r="W344">
            <v>41.297750000000001</v>
          </cell>
          <cell r="X344">
            <v>42.882260000000002</v>
          </cell>
          <cell r="Y344">
            <v>42.480269999999997</v>
          </cell>
          <cell r="Z344">
            <v>44.356610000000003</v>
          </cell>
          <cell r="AA344">
            <v>46.406860000000002</v>
          </cell>
          <cell r="AB344">
            <v>45.309989999999999</v>
          </cell>
          <cell r="AC344">
            <v>45.23095</v>
          </cell>
          <cell r="AD344">
            <v>-7.9039999999999111E-2</v>
          </cell>
        </row>
        <row r="345">
          <cell r="A345" t="str">
            <v>DataSpec</v>
          </cell>
          <cell r="B345" t="str">
            <v>Data</v>
          </cell>
          <cell r="C345" t="str">
            <v>Rating</v>
          </cell>
          <cell r="D345" t="str">
            <v>Rating</v>
          </cell>
          <cell r="E345" t="str">
            <v>Q134KUV_467</v>
          </cell>
          <cell r="F345" t="str">
            <v>NONE</v>
          </cell>
          <cell r="G345">
            <v>46.7</v>
          </cell>
          <cell r="H345" t="str">
            <v xml:space="preserve">      Brennstoffe, Metalle, Chemie u.a.</v>
          </cell>
          <cell r="I345" t="str">
            <v>SELF</v>
          </cell>
          <cell r="J345" t="str">
            <v>SELF</v>
          </cell>
          <cell r="K345" t="str">
            <v>OV</v>
          </cell>
          <cell r="L345" t="str">
            <v>NE</v>
          </cell>
          <cell r="M345">
            <v>5</v>
          </cell>
          <cell r="O345" t="str">
            <v>46,7</v>
          </cell>
          <cell r="P345" t="str">
            <v>Brennstoffe, Metalle, Chemie u.a.</v>
          </cell>
          <cell r="Q345">
            <v>39.84543</v>
          </cell>
          <cell r="R345">
            <v>41.56185</v>
          </cell>
          <cell r="S345">
            <v>41.512500000000003</v>
          </cell>
          <cell r="T345">
            <v>39.163690000000003</v>
          </cell>
          <cell r="U345">
            <v>42.291840000000001</v>
          </cell>
          <cell r="V345">
            <v>40.248649999999998</v>
          </cell>
          <cell r="W345">
            <v>38.019039999999997</v>
          </cell>
          <cell r="X345">
            <v>34.099310000000003</v>
          </cell>
          <cell r="Y345">
            <v>32.460340000000002</v>
          </cell>
          <cell r="Z345">
            <v>33.833350000000003</v>
          </cell>
          <cell r="AA345">
            <v>42.014690000000002</v>
          </cell>
          <cell r="AB345">
            <v>44.77149</v>
          </cell>
          <cell r="AC345">
            <v>47.925339999999998</v>
          </cell>
          <cell r="AD345">
            <v>3.1538499999999985</v>
          </cell>
        </row>
        <row r="346">
          <cell r="A346" t="str">
            <v>DataSpec</v>
          </cell>
          <cell r="B346" t="str">
            <v>Data</v>
          </cell>
          <cell r="C346" t="str">
            <v>Rating</v>
          </cell>
          <cell r="D346" t="str">
            <v>Rating</v>
          </cell>
          <cell r="E346" t="str">
            <v>Q134KUV_4671</v>
          </cell>
          <cell r="F346" t="str">
            <v>NONE</v>
          </cell>
          <cell r="G346">
            <v>46.71</v>
          </cell>
          <cell r="H346" t="str">
            <v xml:space="preserve">        Feste Brennstoffe, Mineralölerzeugn.</v>
          </cell>
          <cell r="I346" t="str">
            <v>SELF</v>
          </cell>
          <cell r="J346" t="str">
            <v>SELF</v>
          </cell>
          <cell r="K346" t="str">
            <v>OV</v>
          </cell>
          <cell r="L346" t="str">
            <v>NE</v>
          </cell>
          <cell r="M346">
            <v>5</v>
          </cell>
          <cell r="O346" t="str">
            <v>46,71</v>
          </cell>
          <cell r="P346" t="str">
            <v>Feste Brennstoffe, Mineralölerzeugn.</v>
          </cell>
          <cell r="Q346">
            <v>40.29439</v>
          </cell>
          <cell r="R346">
            <v>41.092379999999999</v>
          </cell>
          <cell r="S346">
            <v>42.523780000000002</v>
          </cell>
          <cell r="T346">
            <v>35.105020000000003</v>
          </cell>
          <cell r="U346">
            <v>41.950659999999999</v>
          </cell>
          <cell r="V346">
            <v>41.956589999999998</v>
          </cell>
          <cell r="W346">
            <v>40.642800000000001</v>
          </cell>
          <cell r="X346">
            <v>38.200839999999999</v>
          </cell>
          <cell r="Y346">
            <v>34.129860000000001</v>
          </cell>
          <cell r="Z346">
            <v>39.171320000000001</v>
          </cell>
          <cell r="AA346">
            <v>45.171320000000001</v>
          </cell>
          <cell r="AB346">
            <v>48.305970000000002</v>
          </cell>
          <cell r="AC346">
            <v>49.181449999999998</v>
          </cell>
          <cell r="AD346">
            <v>0.87547999999999604</v>
          </cell>
        </row>
        <row r="347">
          <cell r="A347" t="str">
            <v>DataSpec</v>
          </cell>
          <cell r="B347" t="str">
            <v>Data</v>
          </cell>
          <cell r="C347" t="str">
            <v>Rating</v>
          </cell>
          <cell r="D347" t="str">
            <v>Rating</v>
          </cell>
          <cell r="E347" t="str">
            <v>Q134KUV_4672</v>
          </cell>
          <cell r="F347" t="str">
            <v>NONE</v>
          </cell>
          <cell r="G347">
            <v>46.72</v>
          </cell>
          <cell r="H347" t="str">
            <v xml:space="preserve">        Erze, Metalle, Metallhalbzeug</v>
          </cell>
          <cell r="I347" t="str">
            <v>SELF</v>
          </cell>
          <cell r="J347" t="str">
            <v>SELF</v>
          </cell>
          <cell r="K347" t="str">
            <v>OV</v>
          </cell>
          <cell r="L347" t="str">
            <v>NE</v>
          </cell>
          <cell r="M347">
            <v>5</v>
          </cell>
          <cell r="O347" t="str">
            <v>46,72</v>
          </cell>
          <cell r="P347" t="str">
            <v>Erze, Metalle, Metallhalbzeug</v>
          </cell>
          <cell r="Q347">
            <v>43.572699999999998</v>
          </cell>
          <cell r="R347">
            <v>45.28143</v>
          </cell>
          <cell r="S347">
            <v>44.602820000000001</v>
          </cell>
          <cell r="T347">
            <v>43.958910000000003</v>
          </cell>
          <cell r="U347">
            <v>46.443620000000003</v>
          </cell>
          <cell r="V347">
            <v>42.319850000000002</v>
          </cell>
          <cell r="W347">
            <v>39.913429999999998</v>
          </cell>
          <cell r="X347">
            <v>42.342550000000003</v>
          </cell>
          <cell r="Y347">
            <v>43.269159999999999</v>
          </cell>
          <cell r="Z347">
            <v>42.201749999999997</v>
          </cell>
          <cell r="AA347">
            <v>44.251170000000002</v>
          </cell>
          <cell r="AB347">
            <v>47.523380000000003</v>
          </cell>
          <cell r="AC347">
            <v>50.313020000000002</v>
          </cell>
          <cell r="AD347">
            <v>2.7896399999999986</v>
          </cell>
        </row>
        <row r="348">
          <cell r="A348" t="str">
            <v>DataSpec</v>
          </cell>
          <cell r="B348" t="str">
            <v>Data</v>
          </cell>
          <cell r="C348" t="str">
            <v>Rating</v>
          </cell>
          <cell r="D348" t="str">
            <v>Rating</v>
          </cell>
          <cell r="E348" t="str">
            <v>Q134KUV_4673</v>
          </cell>
          <cell r="F348" t="str">
            <v>NONE</v>
          </cell>
          <cell r="G348">
            <v>46.73</v>
          </cell>
          <cell r="H348" t="str">
            <v xml:space="preserve">        Holz, Baustoffe, Sanitärkeramik u.a.</v>
          </cell>
          <cell r="I348" t="str">
            <v>SELF</v>
          </cell>
          <cell r="J348" t="str">
            <v>SELF</v>
          </cell>
          <cell r="K348" t="str">
            <v>OV</v>
          </cell>
          <cell r="L348" t="str">
            <v>NE</v>
          </cell>
          <cell r="M348">
            <v>5</v>
          </cell>
          <cell r="O348" t="str">
            <v>46,73</v>
          </cell>
          <cell r="P348" t="str">
            <v>Holz, Baustoffe, Sanitärkeramik u.a.</v>
          </cell>
          <cell r="Q348">
            <v>36.312440000000002</v>
          </cell>
          <cell r="R348">
            <v>39.974930000000001</v>
          </cell>
          <cell r="S348">
            <v>36.650260000000003</v>
          </cell>
          <cell r="T348">
            <v>39.509059999999998</v>
          </cell>
          <cell r="U348">
            <v>39.087420000000002</v>
          </cell>
          <cell r="V348">
            <v>36.051929999999999</v>
          </cell>
          <cell r="W348">
            <v>33.07264</v>
          </cell>
          <cell r="X348">
            <v>34.766689999999997</v>
          </cell>
          <cell r="Y348">
            <v>32.913080000000001</v>
          </cell>
          <cell r="Z348">
            <v>34.1357</v>
          </cell>
          <cell r="AA348">
            <v>39.420360000000002</v>
          </cell>
          <cell r="AB348">
            <v>40.427149999999997</v>
          </cell>
          <cell r="AC348">
            <v>43.40925</v>
          </cell>
          <cell r="AD348">
            <v>2.9821000000000026</v>
          </cell>
        </row>
        <row r="349">
          <cell r="A349" t="str">
            <v>DataSpec</v>
          </cell>
          <cell r="B349" t="str">
            <v>Data</v>
          </cell>
          <cell r="C349" t="str">
            <v>Rating</v>
          </cell>
          <cell r="D349" t="str">
            <v>Rating</v>
          </cell>
          <cell r="E349" t="str">
            <v>Q134KUV_4674</v>
          </cell>
          <cell r="F349" t="str">
            <v>NONE</v>
          </cell>
          <cell r="G349">
            <v>46.74</v>
          </cell>
          <cell r="H349" t="str">
            <v xml:space="preserve">        Metall-, Kunststoffwaren für Bauzwecke u.a.</v>
          </cell>
          <cell r="I349" t="str">
            <v>SELF</v>
          </cell>
          <cell r="J349" t="str">
            <v>SELF</v>
          </cell>
          <cell r="K349" t="str">
            <v>OV</v>
          </cell>
          <cell r="L349" t="str">
            <v>NE</v>
          </cell>
          <cell r="M349">
            <v>5</v>
          </cell>
          <cell r="O349" t="str">
            <v>46,74</v>
          </cell>
          <cell r="P349" t="str">
            <v>Metall-, Kunststoffwaren für Bauzwecke u.a.</v>
          </cell>
          <cell r="Q349">
            <v>39.890309999999999</v>
          </cell>
          <cell r="R349">
            <v>42.02337</v>
          </cell>
          <cell r="S349">
            <v>40.705289999999998</v>
          </cell>
          <cell r="T349">
            <v>42.959739999999996</v>
          </cell>
          <cell r="U349">
            <v>43.106920000000002</v>
          </cell>
          <cell r="V349">
            <v>36.738190000000003</v>
          </cell>
          <cell r="W349">
            <v>33.287260000000003</v>
          </cell>
          <cell r="X349">
            <v>38.425739999999998</v>
          </cell>
          <cell r="Y349">
            <v>36.579949999999997</v>
          </cell>
          <cell r="Z349">
            <v>36.541469999999997</v>
          </cell>
          <cell r="AA349">
            <v>41.232559999999999</v>
          </cell>
          <cell r="AB349">
            <v>43.10577</v>
          </cell>
          <cell r="AC349">
            <v>47.984929999999999</v>
          </cell>
          <cell r="AD349">
            <v>4.8791599999999988</v>
          </cell>
        </row>
        <row r="350">
          <cell r="A350" t="str">
            <v>DataSpec</v>
          </cell>
          <cell r="B350" t="str">
            <v>Data</v>
          </cell>
          <cell r="C350" t="str">
            <v>Rating</v>
          </cell>
          <cell r="D350" t="str">
            <v>Rating</v>
          </cell>
          <cell r="E350" t="str">
            <v>Q134KUV_4675</v>
          </cell>
          <cell r="F350" t="str">
            <v>NONE</v>
          </cell>
          <cell r="G350">
            <v>46.75</v>
          </cell>
          <cell r="H350" t="str">
            <v xml:space="preserve">        Chemische Erzeugnisse</v>
          </cell>
          <cell r="I350" t="str">
            <v>SELF</v>
          </cell>
          <cell r="J350" t="str">
            <v>SELF</v>
          </cell>
          <cell r="K350" t="str">
            <v>OV</v>
          </cell>
          <cell r="L350" t="str">
            <v>NE</v>
          </cell>
          <cell r="M350">
            <v>5</v>
          </cell>
          <cell r="O350" t="str">
            <v>46,75</v>
          </cell>
          <cell r="P350" t="str">
            <v>Chemische Erzeugnisse</v>
          </cell>
          <cell r="Q350">
            <v>37.947229999999998</v>
          </cell>
          <cell r="R350">
            <v>40.978879999999997</v>
          </cell>
          <cell r="S350">
            <v>41.164149999999999</v>
          </cell>
          <cell r="T350">
            <v>41.864469999999997</v>
          </cell>
          <cell r="U350">
            <v>41.71116</v>
          </cell>
          <cell r="V350">
            <v>38.649099999999997</v>
          </cell>
          <cell r="W350">
            <v>36.055120000000002</v>
          </cell>
          <cell r="X350">
            <v>39.396700000000003</v>
          </cell>
          <cell r="Y350">
            <v>38.021830000000001</v>
          </cell>
          <cell r="Z350">
            <v>38.143000000000001</v>
          </cell>
          <cell r="AA350">
            <v>44.143000000000001</v>
          </cell>
          <cell r="AB350">
            <v>49.254689999999997</v>
          </cell>
          <cell r="AC350">
            <v>52.906599999999997</v>
          </cell>
          <cell r="AD350">
            <v>3.6519100000000009</v>
          </cell>
        </row>
        <row r="351">
          <cell r="A351" t="str">
            <v>DataSpec</v>
          </cell>
          <cell r="B351" t="str">
            <v>Data</v>
          </cell>
          <cell r="C351" t="str">
            <v>Rating</v>
          </cell>
          <cell r="D351" t="str">
            <v>Rating</v>
          </cell>
          <cell r="E351" t="str">
            <v>Q134KUV_4676</v>
          </cell>
          <cell r="F351" t="str">
            <v>NONE</v>
          </cell>
          <cell r="G351">
            <v>46.76</v>
          </cell>
          <cell r="H351" t="str">
            <v xml:space="preserve">        Sonstige Halbwaren</v>
          </cell>
          <cell r="I351" t="str">
            <v>SELF</v>
          </cell>
          <cell r="J351" t="str">
            <v>SELF</v>
          </cell>
          <cell r="K351" t="str">
            <v>OV</v>
          </cell>
          <cell r="L351" t="str">
            <v>NE</v>
          </cell>
          <cell r="M351">
            <v>5</v>
          </cell>
          <cell r="O351" t="str">
            <v>46,76</v>
          </cell>
          <cell r="P351" t="str">
            <v>Sonstige Halbwaren</v>
          </cell>
          <cell r="Q351">
            <v>35.185369999999999</v>
          </cell>
          <cell r="R351">
            <v>37.106099999999998</v>
          </cell>
          <cell r="S351">
            <v>39.667670000000001</v>
          </cell>
          <cell r="T351">
            <v>40.859009999999998</v>
          </cell>
          <cell r="U351">
            <v>40.335290000000001</v>
          </cell>
          <cell r="V351">
            <v>39.854849999999999</v>
          </cell>
          <cell r="W351">
            <v>37.795879999999997</v>
          </cell>
          <cell r="X351">
            <v>35.901670000000003</v>
          </cell>
          <cell r="Y351">
            <v>35.27252</v>
          </cell>
          <cell r="Z351">
            <v>36.501840000000001</v>
          </cell>
          <cell r="AA351">
            <v>42.501840000000001</v>
          </cell>
          <cell r="AB351">
            <v>48.501840000000001</v>
          </cell>
          <cell r="AC351">
            <v>53.221339999999998</v>
          </cell>
          <cell r="AD351">
            <v>4.7194999999999965</v>
          </cell>
        </row>
        <row r="352">
          <cell r="A352" t="str">
            <v>DataSpec</v>
          </cell>
          <cell r="B352" t="str">
            <v>Data</v>
          </cell>
          <cell r="C352" t="str">
            <v>Rating</v>
          </cell>
          <cell r="D352" t="str">
            <v>Rating</v>
          </cell>
          <cell r="E352" t="str">
            <v>Q134KUV_4677</v>
          </cell>
          <cell r="F352" t="str">
            <v>NONE</v>
          </cell>
          <cell r="G352">
            <v>46.77</v>
          </cell>
          <cell r="H352" t="str">
            <v xml:space="preserve">        Altmaterialien und Reststoffe</v>
          </cell>
          <cell r="I352" t="str">
            <v>SELF</v>
          </cell>
          <cell r="J352" t="str">
            <v>SELF</v>
          </cell>
          <cell r="K352" t="str">
            <v>OV</v>
          </cell>
          <cell r="L352" t="str">
            <v>NE</v>
          </cell>
          <cell r="M352">
            <v>5</v>
          </cell>
          <cell r="O352" t="str">
            <v>46,77</v>
          </cell>
          <cell r="P352" t="str">
            <v>Altmaterialien und Reststoffe</v>
          </cell>
          <cell r="Q352">
            <v>41.928190000000001</v>
          </cell>
          <cell r="R352">
            <v>42.346960000000003</v>
          </cell>
          <cell r="S352">
            <v>41.322620000000001</v>
          </cell>
          <cell r="T352">
            <v>38.232669999999999</v>
          </cell>
          <cell r="U352">
            <v>45.210079999999998</v>
          </cell>
          <cell r="V352">
            <v>42.50085</v>
          </cell>
          <cell r="W352">
            <v>38.897599999999997</v>
          </cell>
          <cell r="X352">
            <v>40.55433</v>
          </cell>
          <cell r="Y352">
            <v>37.062390000000001</v>
          </cell>
          <cell r="Z352">
            <v>39.520339999999997</v>
          </cell>
          <cell r="AA352">
            <v>45.520339999999997</v>
          </cell>
          <cell r="AB352">
            <v>51.520339999999997</v>
          </cell>
          <cell r="AC352">
            <v>53.816470000000002</v>
          </cell>
          <cell r="AD352">
            <v>2.2961300000000051</v>
          </cell>
        </row>
        <row r="353">
          <cell r="A353" t="str">
            <v>DataSpec</v>
          </cell>
          <cell r="B353" t="str">
            <v>Data</v>
          </cell>
          <cell r="C353" t="str">
            <v>Rating</v>
          </cell>
          <cell r="D353" t="str">
            <v>Rating</v>
          </cell>
          <cell r="E353" t="str">
            <v>Q134KUV_469</v>
          </cell>
          <cell r="F353" t="str">
            <v>NONE</v>
          </cell>
          <cell r="G353">
            <v>46.9</v>
          </cell>
          <cell r="H353" t="str">
            <v xml:space="preserve">      Großhandel o.a.G.</v>
          </cell>
          <cell r="I353" t="str">
            <v>SELF</v>
          </cell>
          <cell r="J353" t="str">
            <v>SELF</v>
          </cell>
          <cell r="K353" t="str">
            <v>OV</v>
          </cell>
          <cell r="L353" t="str">
            <v>NE</v>
          </cell>
          <cell r="M353">
            <v>5</v>
          </cell>
          <cell r="O353" t="str">
            <v>46,9</v>
          </cell>
          <cell r="P353" t="str">
            <v>Großhandel o.a.G.</v>
          </cell>
          <cell r="Q353">
            <v>37.934060000000002</v>
          </cell>
          <cell r="R353">
            <v>39.604660000000003</v>
          </cell>
          <cell r="S353">
            <v>40.803220000000003</v>
          </cell>
          <cell r="T353">
            <v>40.263379999999998</v>
          </cell>
          <cell r="U353">
            <v>40.718139999999998</v>
          </cell>
          <cell r="V353">
            <v>42.274279999999997</v>
          </cell>
          <cell r="W353">
            <v>41.668120000000002</v>
          </cell>
          <cell r="X353">
            <v>42.851280000000003</v>
          </cell>
          <cell r="Y353">
            <v>42.779829999999997</v>
          </cell>
          <cell r="Z353">
            <v>43.572659999999999</v>
          </cell>
          <cell r="AA353">
            <v>42.972909999999999</v>
          </cell>
          <cell r="AB353">
            <v>43.91733</v>
          </cell>
          <cell r="AC353">
            <v>44.092570000000002</v>
          </cell>
          <cell r="AD353">
            <v>0.17524000000000228</v>
          </cell>
        </row>
        <row r="354">
          <cell r="A354" t="str">
            <v>DataSpec</v>
          </cell>
          <cell r="B354" t="str">
            <v>Data</v>
          </cell>
          <cell r="C354" t="str">
            <v>Rating</v>
          </cell>
          <cell r="D354" t="str">
            <v>Rating</v>
          </cell>
          <cell r="E354" t="str">
            <v>Q134KUV_47</v>
          </cell>
          <cell r="F354" t="str">
            <v>NONE</v>
          </cell>
          <cell r="G354">
            <v>47</v>
          </cell>
          <cell r="H354" t="str">
            <v xml:space="preserve">    Einzelhandel</v>
          </cell>
          <cell r="I354" t="str">
            <v>SELF</v>
          </cell>
          <cell r="J354" t="str">
            <v>SELF</v>
          </cell>
          <cell r="K354" t="str">
            <v>OV</v>
          </cell>
          <cell r="L354" t="str">
            <v>NE</v>
          </cell>
          <cell r="M354">
            <v>5</v>
          </cell>
          <cell r="O354">
            <v>47</v>
          </cell>
          <cell r="P354" t="str">
            <v>Einzelhandel</v>
          </cell>
          <cell r="Q354">
            <v>42.32255</v>
          </cell>
          <cell r="R354">
            <v>41.683120000000002</v>
          </cell>
          <cell r="S354">
            <v>42.033700000000003</v>
          </cell>
          <cell r="T354">
            <v>43.16968</v>
          </cell>
          <cell r="U354">
            <v>42.423459999999999</v>
          </cell>
          <cell r="V354">
            <v>41.378959999999999</v>
          </cell>
          <cell r="W354">
            <v>40.53237</v>
          </cell>
          <cell r="X354">
            <v>41.517760000000003</v>
          </cell>
          <cell r="Y354">
            <v>40.97128</v>
          </cell>
          <cell r="Z354">
            <v>41.732680000000002</v>
          </cell>
          <cell r="AA354">
            <v>42.675350000000002</v>
          </cell>
          <cell r="AB354">
            <v>43.093870000000003</v>
          </cell>
          <cell r="AC354">
            <v>44.564909999999998</v>
          </cell>
          <cell r="AD354">
            <v>1.471039999999995</v>
          </cell>
        </row>
        <row r="355">
          <cell r="A355" t="str">
            <v>DataSpec</v>
          </cell>
          <cell r="B355" t="str">
            <v>Data</v>
          </cell>
          <cell r="C355" t="str">
            <v>Rating</v>
          </cell>
          <cell r="D355" t="str">
            <v>Rating</v>
          </cell>
          <cell r="E355" t="str">
            <v>Q134KUV_471</v>
          </cell>
          <cell r="F355" t="str">
            <v>NONE</v>
          </cell>
          <cell r="G355">
            <v>47.1</v>
          </cell>
          <cell r="H355" t="str">
            <v xml:space="preserve">      Waren verschied. Art (in Verkaufsräumen)</v>
          </cell>
          <cell r="I355" t="str">
            <v>SELF</v>
          </cell>
          <cell r="J355" t="str">
            <v>SELF</v>
          </cell>
          <cell r="K355" t="str">
            <v>OV</v>
          </cell>
          <cell r="L355" t="str">
            <v>NE</v>
          </cell>
          <cell r="M355">
            <v>5</v>
          </cell>
          <cell r="O355" t="str">
            <v>47,1</v>
          </cell>
          <cell r="P355" t="str">
            <v>Waren verschied. Art (in Verkaufsräumen)</v>
          </cell>
          <cell r="Q355">
            <v>43.395359999999997</v>
          </cell>
          <cell r="R355">
            <v>43.312199999999997</v>
          </cell>
          <cell r="S355">
            <v>41.960590000000003</v>
          </cell>
          <cell r="T355">
            <v>42.226700000000001</v>
          </cell>
          <cell r="U355">
            <v>42.091320000000003</v>
          </cell>
          <cell r="V355">
            <v>41.569339999999997</v>
          </cell>
          <cell r="W355">
            <v>41.591250000000002</v>
          </cell>
          <cell r="X355">
            <v>43.012090000000001</v>
          </cell>
          <cell r="Y355">
            <v>42.907820000000001</v>
          </cell>
          <cell r="Z355">
            <v>43.483110000000003</v>
          </cell>
          <cell r="AA355">
            <v>43.556750000000001</v>
          </cell>
          <cell r="AB355">
            <v>43.54551</v>
          </cell>
          <cell r="AC355">
            <v>44.406950000000002</v>
          </cell>
          <cell r="AD355">
            <v>0.86144000000000176</v>
          </cell>
        </row>
        <row r="356">
          <cell r="A356" t="str">
            <v>DataSpec</v>
          </cell>
          <cell r="B356" t="str">
            <v>Data</v>
          </cell>
          <cell r="C356" t="str">
            <v>Rating</v>
          </cell>
          <cell r="D356" t="str">
            <v>Rating</v>
          </cell>
          <cell r="E356" t="str">
            <v>Q134KUV_4711</v>
          </cell>
          <cell r="F356" t="str">
            <v>NONE</v>
          </cell>
          <cell r="G356">
            <v>47.11</v>
          </cell>
          <cell r="H356" t="str">
            <v xml:space="preserve">        Lebensmittelmärkte, Verbrauchermärkte</v>
          </cell>
          <cell r="I356" t="str">
            <v>SELF</v>
          </cell>
          <cell r="J356" t="str">
            <v>SELF</v>
          </cell>
          <cell r="K356" t="str">
            <v>OV</v>
          </cell>
          <cell r="L356" t="str">
            <v>NE</v>
          </cell>
          <cell r="M356">
            <v>5</v>
          </cell>
          <cell r="O356" t="str">
            <v>47,11</v>
          </cell>
          <cell r="P356" t="str">
            <v>Lebensmittelmärkte, Verbrauchermärkte</v>
          </cell>
          <cell r="Q356">
            <v>43.172029999999999</v>
          </cell>
          <cell r="R356">
            <v>43.29748</v>
          </cell>
          <cell r="S356">
            <v>41.926459999999999</v>
          </cell>
          <cell r="T356">
            <v>42.414810000000003</v>
          </cell>
          <cell r="U356">
            <v>42.263979999999997</v>
          </cell>
          <cell r="V356">
            <v>41.792549999999999</v>
          </cell>
          <cell r="W356">
            <v>41.76247</v>
          </cell>
          <cell r="X356">
            <v>43.369750000000003</v>
          </cell>
          <cell r="Y356">
            <v>43.492780000000003</v>
          </cell>
          <cell r="Z356">
            <v>44.166260000000001</v>
          </cell>
          <cell r="AA356">
            <v>44.186509999999998</v>
          </cell>
          <cell r="AB356">
            <v>43.356270000000002</v>
          </cell>
          <cell r="AC356">
            <v>45.10416</v>
          </cell>
          <cell r="AD356">
            <v>1.7478899999999982</v>
          </cell>
        </row>
        <row r="357">
          <cell r="A357" t="str">
            <v>DataSpec</v>
          </cell>
          <cell r="B357" t="str">
            <v>Data</v>
          </cell>
          <cell r="C357" t="str">
            <v>Rating</v>
          </cell>
          <cell r="D357" t="str">
            <v>Rating</v>
          </cell>
          <cell r="E357" t="str">
            <v>Q134KUV_4719</v>
          </cell>
          <cell r="F357" t="str">
            <v>NONE</v>
          </cell>
          <cell r="G357">
            <v>47.19</v>
          </cell>
          <cell r="H357" t="str">
            <v xml:space="preserve">        Warenhäuser</v>
          </cell>
          <cell r="I357" t="str">
            <v>SELF</v>
          </cell>
          <cell r="J357" t="str">
            <v>SELF</v>
          </cell>
          <cell r="K357" t="str">
            <v>OV</v>
          </cell>
          <cell r="L357" t="str">
            <v>NE</v>
          </cell>
          <cell r="M357">
            <v>5</v>
          </cell>
          <cell r="O357" t="str">
            <v>47,19</v>
          </cell>
          <cell r="P357" t="str">
            <v>Warenhäuser</v>
          </cell>
          <cell r="Q357">
            <v>44.331299999999999</v>
          </cell>
          <cell r="R357">
            <v>43.283679999999997</v>
          </cell>
          <cell r="S357">
            <v>42.058709999999998</v>
          </cell>
          <cell r="T357">
            <v>41.222259999999999</v>
          </cell>
          <cell r="U357">
            <v>41.169699999999999</v>
          </cell>
          <cell r="V357">
            <v>40.399560000000001</v>
          </cell>
          <cell r="W357">
            <v>40.681010000000001</v>
          </cell>
          <cell r="X357">
            <v>41.140540000000001</v>
          </cell>
          <cell r="Y357">
            <v>39.783670000000001</v>
          </cell>
          <cell r="Z357">
            <v>39.801439999999999</v>
          </cell>
          <cell r="AA357">
            <v>40.430520000000001</v>
          </cell>
          <cell r="AB357">
            <v>42.126530000000002</v>
          </cell>
          <cell r="AC357">
            <v>40.926679999999998</v>
          </cell>
          <cell r="AD357">
            <v>-1.199850000000005</v>
          </cell>
        </row>
        <row r="358">
          <cell r="A358" t="str">
            <v>DataSpec</v>
          </cell>
          <cell r="B358" t="str">
            <v>Data</v>
          </cell>
          <cell r="C358" t="str">
            <v>Rating</v>
          </cell>
          <cell r="D358" t="str">
            <v>Rating</v>
          </cell>
          <cell r="E358" t="str">
            <v>Q134KUV_472</v>
          </cell>
          <cell r="F358" t="str">
            <v>NONE</v>
          </cell>
          <cell r="G358">
            <v>47.2</v>
          </cell>
          <cell r="H358" t="str">
            <v xml:space="preserve">      Nahrungs- und Genussmittel (Fach-EH)</v>
          </cell>
          <cell r="I358" t="str">
            <v>SELF</v>
          </cell>
          <cell r="J358" t="str">
            <v>SELF</v>
          </cell>
          <cell r="K358" t="str">
            <v>OV</v>
          </cell>
          <cell r="L358" t="str">
            <v>NE</v>
          </cell>
          <cell r="M358">
            <v>5</v>
          </cell>
          <cell r="O358" t="str">
            <v>47,2</v>
          </cell>
          <cell r="P358" t="str">
            <v>Nahrungs- und Genussmittel (Fach-EH)</v>
          </cell>
          <cell r="Q358">
            <v>45.085459999999998</v>
          </cell>
          <cell r="R358">
            <v>43.172739999999997</v>
          </cell>
          <cell r="S358">
            <v>42.91234</v>
          </cell>
          <cell r="T358">
            <v>43.112740000000002</v>
          </cell>
          <cell r="U358">
            <v>42.446759999999998</v>
          </cell>
          <cell r="V358">
            <v>42.832689999999999</v>
          </cell>
          <cell r="W358">
            <v>42.273180000000004</v>
          </cell>
          <cell r="X358">
            <v>43.04363</v>
          </cell>
          <cell r="Y358">
            <v>42.529940000000003</v>
          </cell>
          <cell r="Z358">
            <v>42.493589999999998</v>
          </cell>
          <cell r="AA358">
            <v>44.987870000000001</v>
          </cell>
          <cell r="AB358">
            <v>45.528689999999997</v>
          </cell>
          <cell r="AC358">
            <v>46.281480000000002</v>
          </cell>
          <cell r="AD358">
            <v>0.75279000000000451</v>
          </cell>
        </row>
        <row r="359">
          <cell r="A359" t="str">
            <v>DataSpec</v>
          </cell>
          <cell r="B359" t="str">
            <v>Data</v>
          </cell>
          <cell r="C359" t="str">
            <v>Rating</v>
          </cell>
          <cell r="D359" t="str">
            <v>Rating</v>
          </cell>
          <cell r="E359" t="str">
            <v>Q134KUV_4721</v>
          </cell>
          <cell r="F359" t="str">
            <v>NONE</v>
          </cell>
          <cell r="G359">
            <v>47.21</v>
          </cell>
          <cell r="H359" t="str">
            <v xml:space="preserve">        Obst, Gemüse und Kartoffeln</v>
          </cell>
          <cell r="I359" t="str">
            <v>SELF</v>
          </cell>
          <cell r="J359" t="str">
            <v>SELF</v>
          </cell>
          <cell r="K359" t="str">
            <v>OV</v>
          </cell>
          <cell r="L359" t="str">
            <v>NE</v>
          </cell>
          <cell r="M359">
            <v>5</v>
          </cell>
          <cell r="O359" t="str">
            <v>47,21</v>
          </cell>
          <cell r="P359" t="str">
            <v>Obst, Gemüse und Kartoffeln</v>
          </cell>
          <cell r="Q359">
            <v>42.499569999999999</v>
          </cell>
          <cell r="R359">
            <v>38.53248</v>
          </cell>
          <cell r="S359">
            <v>40.207880000000003</v>
          </cell>
          <cell r="T359">
            <v>39.261299999999999</v>
          </cell>
          <cell r="U359">
            <v>38.494529999999997</v>
          </cell>
          <cell r="V359">
            <v>40.037300000000002</v>
          </cell>
          <cell r="W359">
            <v>39.655749999999998</v>
          </cell>
          <cell r="X359">
            <v>40.473939999999999</v>
          </cell>
          <cell r="Y359">
            <v>41.776800000000001</v>
          </cell>
          <cell r="Z359">
            <v>41.588369999999998</v>
          </cell>
          <cell r="AA359">
            <v>43.912050000000001</v>
          </cell>
          <cell r="AB359">
            <v>43.372109999999999</v>
          </cell>
          <cell r="AC359">
            <v>42.148719999999997</v>
          </cell>
          <cell r="AD359">
            <v>-1.223390000000002</v>
          </cell>
        </row>
        <row r="360">
          <cell r="A360" t="str">
            <v>DataSpec</v>
          </cell>
          <cell r="B360" t="str">
            <v>Data</v>
          </cell>
          <cell r="C360" t="str">
            <v>Rating</v>
          </cell>
          <cell r="D360" t="str">
            <v>Rating</v>
          </cell>
          <cell r="E360" t="str">
            <v>Q134KUV_4722</v>
          </cell>
          <cell r="F360" t="str">
            <v>NONE</v>
          </cell>
          <cell r="G360">
            <v>47.22</v>
          </cell>
          <cell r="H360" t="str">
            <v xml:space="preserve">        Fleisch und Fleischwaren</v>
          </cell>
          <cell r="I360" t="str">
            <v>SELF</v>
          </cell>
          <cell r="J360" t="str">
            <v>SELF</v>
          </cell>
          <cell r="K360" t="str">
            <v>OV</v>
          </cell>
          <cell r="L360" t="str">
            <v>NE</v>
          </cell>
          <cell r="M360">
            <v>5</v>
          </cell>
          <cell r="O360" t="str">
            <v>47,22</v>
          </cell>
          <cell r="P360" t="str">
            <v>Fleisch und Fleischwaren</v>
          </cell>
          <cell r="Q360">
            <v>44.351590000000002</v>
          </cell>
          <cell r="R360">
            <v>44.76661</v>
          </cell>
          <cell r="S360">
            <v>42.900039999999997</v>
          </cell>
          <cell r="T360">
            <v>40.588819999999998</v>
          </cell>
          <cell r="U360">
            <v>41.759689999999999</v>
          </cell>
          <cell r="V360">
            <v>40.070210000000003</v>
          </cell>
          <cell r="W360">
            <v>40.132170000000002</v>
          </cell>
          <cell r="X360">
            <v>41.467460000000003</v>
          </cell>
          <cell r="Y360">
            <v>41.74709</v>
          </cell>
          <cell r="Z360">
            <v>41.389699999999998</v>
          </cell>
          <cell r="AA360">
            <v>47.389699999999998</v>
          </cell>
          <cell r="AB360">
            <v>48.744050000000001</v>
          </cell>
          <cell r="AC360">
            <v>49.745829999999998</v>
          </cell>
          <cell r="AD360">
            <v>1.0017799999999966</v>
          </cell>
        </row>
        <row r="361">
          <cell r="A361" t="str">
            <v>DataSpec</v>
          </cell>
          <cell r="B361" t="str">
            <v>Data</v>
          </cell>
          <cell r="C361" t="str">
            <v>Rating</v>
          </cell>
          <cell r="D361" t="str">
            <v>Rating</v>
          </cell>
          <cell r="E361" t="str">
            <v>Q134KUV_4723</v>
          </cell>
          <cell r="F361" t="str">
            <v>NONE</v>
          </cell>
          <cell r="G361">
            <v>47.23</v>
          </cell>
          <cell r="H361" t="str">
            <v xml:space="preserve">        Fisch, Meeresfrüchte, Fischerzeugnisse</v>
          </cell>
          <cell r="I361" t="str">
            <v>SELF</v>
          </cell>
          <cell r="J361" t="str">
            <v>SELF</v>
          </cell>
          <cell r="K361" t="str">
            <v>OV</v>
          </cell>
          <cell r="L361" t="str">
            <v>NE</v>
          </cell>
          <cell r="M361">
            <v>5</v>
          </cell>
          <cell r="O361" t="str">
            <v>47,23</v>
          </cell>
          <cell r="P361" t="str">
            <v>Fisch, Meeresfrüchte, Fischerzeugnisse</v>
          </cell>
          <cell r="Q361">
            <v>37.146560000000001</v>
          </cell>
          <cell r="R361">
            <v>40.673279999999998</v>
          </cell>
          <cell r="S361">
            <v>45.731940000000002</v>
          </cell>
          <cell r="T361">
            <v>42.819369999999999</v>
          </cell>
          <cell r="U361">
            <v>44.700159999999997</v>
          </cell>
          <cell r="V361">
            <v>45.078589999999998</v>
          </cell>
          <cell r="W361">
            <v>44.797840000000001</v>
          </cell>
          <cell r="X361">
            <v>41.608249999999998</v>
          </cell>
          <cell r="Y361">
            <v>48.975700000000003</v>
          </cell>
          <cell r="Z361">
            <v>49.074489999999997</v>
          </cell>
          <cell r="AA361">
            <v>49.309229999999999</v>
          </cell>
          <cell r="AB361">
            <v>43.309229999999999</v>
          </cell>
          <cell r="AC361">
            <v>47.537880000000001</v>
          </cell>
          <cell r="AD361">
            <v>4.2286500000000018</v>
          </cell>
        </row>
        <row r="362">
          <cell r="A362" t="str">
            <v>DataSpec</v>
          </cell>
          <cell r="B362" t="str">
            <v>Data</v>
          </cell>
          <cell r="C362" t="str">
            <v>Rating</v>
          </cell>
          <cell r="D362" t="str">
            <v>Rating</v>
          </cell>
          <cell r="E362" t="str">
            <v>Q134KUV_4724</v>
          </cell>
          <cell r="F362" t="str">
            <v>NONE</v>
          </cell>
          <cell r="G362">
            <v>47.24</v>
          </cell>
          <cell r="H362" t="str">
            <v xml:space="preserve">        Back- und Süßwaren</v>
          </cell>
          <cell r="I362" t="str">
            <v>SELF</v>
          </cell>
          <cell r="J362" t="str">
            <v>SELF</v>
          </cell>
          <cell r="K362" t="str">
            <v>OV</v>
          </cell>
          <cell r="L362" t="str">
            <v>NE</v>
          </cell>
          <cell r="M362">
            <v>5</v>
          </cell>
          <cell r="O362" t="str">
            <v>47,24</v>
          </cell>
          <cell r="P362" t="str">
            <v>Back- und Süßwaren</v>
          </cell>
          <cell r="Q362">
            <v>47.860210000000002</v>
          </cell>
          <cell r="R362">
            <v>46.441650000000003</v>
          </cell>
          <cell r="S362">
            <v>46.271059999999999</v>
          </cell>
          <cell r="T362">
            <v>46.863439999999997</v>
          </cell>
          <cell r="U362">
            <v>45.521880000000003</v>
          </cell>
          <cell r="V362">
            <v>42.754199999999997</v>
          </cell>
          <cell r="W362">
            <v>42.618180000000002</v>
          </cell>
          <cell r="X362">
            <v>43.289409999999997</v>
          </cell>
          <cell r="Y362">
            <v>39.298830000000002</v>
          </cell>
          <cell r="Z362">
            <v>39.452249999999999</v>
          </cell>
          <cell r="AA362">
            <v>45.452249999999999</v>
          </cell>
          <cell r="AB362">
            <v>45.460650000000001</v>
          </cell>
          <cell r="AC362">
            <v>47.235970000000002</v>
          </cell>
          <cell r="AD362">
            <v>1.7753200000000007</v>
          </cell>
        </row>
        <row r="363">
          <cell r="A363" t="str">
            <v>DataSpec</v>
          </cell>
          <cell r="B363" t="str">
            <v>Data</v>
          </cell>
          <cell r="C363" t="str">
            <v>Rating</v>
          </cell>
          <cell r="D363" t="str">
            <v>Rating</v>
          </cell>
          <cell r="E363" t="str">
            <v>Q134KUV_4725</v>
          </cell>
          <cell r="F363" t="str">
            <v>NONE</v>
          </cell>
          <cell r="G363">
            <v>47.25</v>
          </cell>
          <cell r="H363" t="str">
            <v xml:space="preserve">        Getränke</v>
          </cell>
          <cell r="I363" t="str">
            <v>SELF</v>
          </cell>
          <cell r="J363" t="str">
            <v>SELF</v>
          </cell>
          <cell r="K363" t="str">
            <v>OV</v>
          </cell>
          <cell r="L363" t="str">
            <v>NE</v>
          </cell>
          <cell r="M363">
            <v>5</v>
          </cell>
          <cell r="O363" t="str">
            <v>47,25</v>
          </cell>
          <cell r="P363" t="str">
            <v>Getränke</v>
          </cell>
          <cell r="Q363">
            <v>48.986649999999997</v>
          </cell>
          <cell r="R363">
            <v>45.948369999999997</v>
          </cell>
          <cell r="S363">
            <v>45.978079999999999</v>
          </cell>
          <cell r="T363">
            <v>47.781120000000001</v>
          </cell>
          <cell r="U363">
            <v>46.270499999999998</v>
          </cell>
          <cell r="V363">
            <v>47.362439999999999</v>
          </cell>
          <cell r="W363">
            <v>46.410769999999999</v>
          </cell>
          <cell r="X363">
            <v>47.902149999999999</v>
          </cell>
          <cell r="Y363">
            <v>46.543660000000003</v>
          </cell>
          <cell r="Z363">
            <v>46.365229999999997</v>
          </cell>
          <cell r="AA363">
            <v>43.22336</v>
          </cell>
          <cell r="AB363">
            <v>43.193890000000003</v>
          </cell>
          <cell r="AC363">
            <v>43.168869999999998</v>
          </cell>
          <cell r="AD363">
            <v>-2.5020000000004927E-2</v>
          </cell>
        </row>
        <row r="364">
          <cell r="A364" t="str">
            <v>DataSpec</v>
          </cell>
          <cell r="B364" t="str">
            <v>Data</v>
          </cell>
          <cell r="C364" t="str">
            <v>Rating</v>
          </cell>
          <cell r="D364" t="str">
            <v>Rating</v>
          </cell>
          <cell r="E364" t="str">
            <v>Q134KUV_4726</v>
          </cell>
          <cell r="F364" t="str">
            <v>NONE</v>
          </cell>
          <cell r="G364">
            <v>47.26</v>
          </cell>
          <cell r="H364" t="str">
            <v xml:space="preserve">        Tabakwaren</v>
          </cell>
          <cell r="I364" t="str">
            <v>SELF</v>
          </cell>
          <cell r="J364" t="str">
            <v>SELF</v>
          </cell>
          <cell r="K364" t="str">
            <v>OV</v>
          </cell>
          <cell r="L364" t="str">
            <v>NE</v>
          </cell>
          <cell r="M364">
            <v>5</v>
          </cell>
          <cell r="O364" t="str">
            <v>47,26</v>
          </cell>
          <cell r="P364" t="str">
            <v>Tabakwaren</v>
          </cell>
          <cell r="Q364">
            <v>39.180869999999999</v>
          </cell>
          <cell r="R364">
            <v>37.826349999999998</v>
          </cell>
          <cell r="S364">
            <v>39.54806</v>
          </cell>
          <cell r="T364">
            <v>39.556049999999999</v>
          </cell>
          <cell r="U364">
            <v>39.54636</v>
          </cell>
          <cell r="V364">
            <v>38.858350000000002</v>
          </cell>
          <cell r="W364">
            <v>38.533119999999997</v>
          </cell>
          <cell r="X364">
            <v>38.004800000000003</v>
          </cell>
          <cell r="Y364">
            <v>37.69961</v>
          </cell>
          <cell r="Z364">
            <v>37.769150000000003</v>
          </cell>
          <cell r="AA364">
            <v>33.241489999999999</v>
          </cell>
          <cell r="AB364">
            <v>37.48601</v>
          </cell>
          <cell r="AC364">
            <v>37.400399999999998</v>
          </cell>
          <cell r="AD364">
            <v>-8.5610000000002628E-2</v>
          </cell>
        </row>
        <row r="365">
          <cell r="A365" t="str">
            <v>DataSpec</v>
          </cell>
          <cell r="B365" t="str">
            <v>Data</v>
          </cell>
          <cell r="C365" t="str">
            <v>Rating</v>
          </cell>
          <cell r="D365" t="str">
            <v>Rating</v>
          </cell>
          <cell r="E365" t="str">
            <v>Q134KUV_4729</v>
          </cell>
          <cell r="F365" t="str">
            <v>NONE</v>
          </cell>
          <cell r="G365">
            <v>47.29</v>
          </cell>
          <cell r="H365" t="str">
            <v xml:space="preserve">        Kaffee, Tee, Gewürze u.a.</v>
          </cell>
          <cell r="I365" t="str">
            <v>SELF</v>
          </cell>
          <cell r="J365" t="str">
            <v>SELF</v>
          </cell>
          <cell r="K365" t="str">
            <v>OV</v>
          </cell>
          <cell r="L365" t="str">
            <v>NE</v>
          </cell>
          <cell r="M365">
            <v>5</v>
          </cell>
          <cell r="O365" t="str">
            <v>47,29</v>
          </cell>
          <cell r="P365" t="str">
            <v>Kaffee, Tee, Gewürze u.a.</v>
          </cell>
          <cell r="Q365">
            <v>43.473089999999999</v>
          </cell>
          <cell r="R365">
            <v>41.805509999999998</v>
          </cell>
          <cell r="S365">
            <v>39.646050000000002</v>
          </cell>
          <cell r="T365">
            <v>40.104109999999999</v>
          </cell>
          <cell r="U365">
            <v>39.529829999999997</v>
          </cell>
          <cell r="V365">
            <v>41.790219999999998</v>
          </cell>
          <cell r="W365">
            <v>40.916550000000001</v>
          </cell>
          <cell r="X365">
            <v>41.659419999999997</v>
          </cell>
          <cell r="Y365">
            <v>41.774949999999997</v>
          </cell>
          <cell r="Z365">
            <v>41.907060000000001</v>
          </cell>
          <cell r="AA365">
            <v>47.907060000000001</v>
          </cell>
          <cell r="AB365">
            <v>49.470559999999999</v>
          </cell>
          <cell r="AC365">
            <v>50.843490000000003</v>
          </cell>
          <cell r="AD365">
            <v>1.3729300000000038</v>
          </cell>
        </row>
        <row r="366">
          <cell r="A366" t="str">
            <v>DataSpec</v>
          </cell>
          <cell r="B366" t="str">
            <v>Data</v>
          </cell>
          <cell r="C366" t="str">
            <v>Rating</v>
          </cell>
          <cell r="D366" t="str">
            <v>Rating</v>
          </cell>
          <cell r="E366" t="str">
            <v>Q134KUV_473</v>
          </cell>
          <cell r="F366" t="str">
            <v>NONE</v>
          </cell>
          <cell r="G366">
            <v>47.3</v>
          </cell>
          <cell r="H366" t="str">
            <v xml:space="preserve">      Tankstellen</v>
          </cell>
          <cell r="I366" t="str">
            <v>SELF</v>
          </cell>
          <cell r="J366" t="str">
            <v>SELF</v>
          </cell>
          <cell r="K366" t="str">
            <v>OV</v>
          </cell>
          <cell r="L366" t="str">
            <v>NE</v>
          </cell>
          <cell r="M366">
            <v>5</v>
          </cell>
          <cell r="O366" t="str">
            <v>47,3</v>
          </cell>
          <cell r="P366" t="str">
            <v>Tankstellen</v>
          </cell>
          <cell r="Q366">
            <v>39.908720000000002</v>
          </cell>
          <cell r="R366">
            <v>38.336039999999997</v>
          </cell>
          <cell r="S366">
            <v>37.46443</v>
          </cell>
          <cell r="T366">
            <v>38.826430000000002</v>
          </cell>
          <cell r="U366">
            <v>39.664209999999997</v>
          </cell>
          <cell r="V366">
            <v>37.50891</v>
          </cell>
          <cell r="W366">
            <v>35.597569999999997</v>
          </cell>
          <cell r="X366">
            <v>39.668199999999999</v>
          </cell>
          <cell r="Y366">
            <v>39.809130000000003</v>
          </cell>
          <cell r="Z366">
            <v>39.359090000000002</v>
          </cell>
          <cell r="AA366">
            <v>45.359090000000002</v>
          </cell>
          <cell r="AB366">
            <v>49.284529999999997</v>
          </cell>
          <cell r="AC366">
            <v>48.745530000000002</v>
          </cell>
          <cell r="AD366">
            <v>-0.53899999999999437</v>
          </cell>
        </row>
        <row r="367">
          <cell r="A367" t="str">
            <v>DataSpec</v>
          </cell>
          <cell r="B367" t="str">
            <v>Data</v>
          </cell>
          <cell r="C367" t="str">
            <v>Rating</v>
          </cell>
          <cell r="D367" t="str">
            <v>Rating</v>
          </cell>
          <cell r="E367" t="str">
            <v>Q134KUV_474</v>
          </cell>
          <cell r="F367" t="str">
            <v>NONE</v>
          </cell>
          <cell r="G367">
            <v>47.4</v>
          </cell>
          <cell r="H367" t="str">
            <v xml:space="preserve">      Geräte der IK-Technik</v>
          </cell>
          <cell r="I367" t="str">
            <v>SELF</v>
          </cell>
          <cell r="J367" t="str">
            <v>SELF</v>
          </cell>
          <cell r="K367" t="str">
            <v>OV</v>
          </cell>
          <cell r="L367" t="str">
            <v>NE</v>
          </cell>
          <cell r="M367">
            <v>5</v>
          </cell>
          <cell r="O367" t="str">
            <v>47,4</v>
          </cell>
          <cell r="P367" t="str">
            <v>Geräte der IK-Technik</v>
          </cell>
          <cell r="Q367">
            <v>46.321260000000002</v>
          </cell>
          <cell r="R367">
            <v>45.420569999999998</v>
          </cell>
          <cell r="S367">
            <v>47.235379999999999</v>
          </cell>
          <cell r="T367">
            <v>45.856389999999998</v>
          </cell>
          <cell r="U367">
            <v>46.016979999999997</v>
          </cell>
          <cell r="V367">
            <v>43.492460000000001</v>
          </cell>
          <cell r="W367">
            <v>43.492939999999997</v>
          </cell>
          <cell r="X367">
            <v>45.282220000000002</v>
          </cell>
          <cell r="Y367">
            <v>44.919220000000003</v>
          </cell>
          <cell r="Z367">
            <v>46.345390000000002</v>
          </cell>
          <cell r="AA367">
            <v>47.903640000000003</v>
          </cell>
          <cell r="AB367">
            <v>50.907200000000003</v>
          </cell>
          <cell r="AC367">
            <v>50.667270000000002</v>
          </cell>
          <cell r="AD367">
            <v>-0.23993000000000109</v>
          </cell>
        </row>
        <row r="368">
          <cell r="A368" t="str">
            <v>DataSpec</v>
          </cell>
          <cell r="B368" t="str">
            <v>Data</v>
          </cell>
          <cell r="C368" t="str">
            <v>Rating</v>
          </cell>
          <cell r="D368" t="str">
            <v>Rating</v>
          </cell>
          <cell r="E368" t="str">
            <v>Q134KUV_4741</v>
          </cell>
          <cell r="F368" t="str">
            <v>NONE</v>
          </cell>
          <cell r="G368">
            <v>47.41</v>
          </cell>
          <cell r="H368" t="str">
            <v xml:space="preserve">        Computer, Zubehör und Software</v>
          </cell>
          <cell r="I368" t="str">
            <v>SELF</v>
          </cell>
          <cell r="J368" t="str">
            <v>SELF</v>
          </cell>
          <cell r="K368" t="str">
            <v>OV</v>
          </cell>
          <cell r="L368" t="str">
            <v>NE</v>
          </cell>
          <cell r="M368">
            <v>5</v>
          </cell>
          <cell r="O368" t="str">
            <v>47,41</v>
          </cell>
          <cell r="P368" t="str">
            <v>Computer, Zubehör und Software</v>
          </cell>
          <cell r="Q368">
            <v>46.676000000000002</v>
          </cell>
          <cell r="R368">
            <v>43.8399</v>
          </cell>
          <cell r="S368">
            <v>48.086970000000001</v>
          </cell>
          <cell r="T368">
            <v>40.956859999999999</v>
          </cell>
          <cell r="U368">
            <v>45.525849999999998</v>
          </cell>
          <cell r="V368">
            <v>41.092599999999997</v>
          </cell>
          <cell r="W368">
            <v>41.092599999999997</v>
          </cell>
          <cell r="X368">
            <v>47.334310000000002</v>
          </cell>
          <cell r="Y368">
            <v>46.749000000000002</v>
          </cell>
          <cell r="Z368">
            <v>47.631740000000001</v>
          </cell>
          <cell r="AA368">
            <v>46.852370000000001</v>
          </cell>
          <cell r="AB368">
            <v>49.501489999999997</v>
          </cell>
          <cell r="AC368">
            <v>49.72101</v>
          </cell>
          <cell r="AD368">
            <v>0.21952000000000282</v>
          </cell>
        </row>
        <row r="369">
          <cell r="A369" t="str">
            <v>DataSpec</v>
          </cell>
          <cell r="B369" t="str">
            <v>Data</v>
          </cell>
          <cell r="C369" t="str">
            <v>Rating</v>
          </cell>
          <cell r="D369" t="str">
            <v>Rating</v>
          </cell>
          <cell r="E369" t="str">
            <v>Q134KUV_4742</v>
          </cell>
          <cell r="F369" t="str">
            <v>NONE</v>
          </cell>
          <cell r="G369">
            <v>47.42</v>
          </cell>
          <cell r="H369" t="str">
            <v xml:space="preserve">        Telekommunikationsgeräte</v>
          </cell>
          <cell r="I369" t="str">
            <v>SELF</v>
          </cell>
          <cell r="J369" t="str">
            <v>SELF</v>
          </cell>
          <cell r="K369" t="str">
            <v>OV</v>
          </cell>
          <cell r="L369" t="str">
            <v>NE</v>
          </cell>
          <cell r="M369">
            <v>5</v>
          </cell>
          <cell r="O369" t="str">
            <v>47,42</v>
          </cell>
          <cell r="P369" t="str">
            <v>Telekommunikationsgeräte</v>
          </cell>
          <cell r="Q369">
            <v>43.49456</v>
          </cell>
          <cell r="R369">
            <v>44.994169999999997</v>
          </cell>
          <cell r="S369">
            <v>47.405760000000001</v>
          </cell>
          <cell r="T369">
            <v>51.011949999999999</v>
          </cell>
          <cell r="U369">
            <v>46.683709999999998</v>
          </cell>
          <cell r="V369">
            <v>48.794539999999998</v>
          </cell>
          <cell r="W369">
            <v>48.794539999999998</v>
          </cell>
          <cell r="X369">
            <v>46.3399</v>
          </cell>
          <cell r="Y369">
            <v>44.473689999999998</v>
          </cell>
          <cell r="Z369">
            <v>48.127369999999999</v>
          </cell>
          <cell r="AA369">
            <v>48.62641</v>
          </cell>
          <cell r="AB369">
            <v>47.949669999999998</v>
          </cell>
          <cell r="AC369">
            <v>52.718690000000002</v>
          </cell>
          <cell r="AD369">
            <v>4.7690200000000047</v>
          </cell>
        </row>
        <row r="370">
          <cell r="A370" t="str">
            <v>DataSpec</v>
          </cell>
          <cell r="B370" t="str">
            <v>Data</v>
          </cell>
          <cell r="C370" t="str">
            <v>Rating</v>
          </cell>
          <cell r="D370" t="str">
            <v>Rating</v>
          </cell>
          <cell r="E370" t="str">
            <v>Q134KUV_4743</v>
          </cell>
          <cell r="F370" t="str">
            <v>NONE</v>
          </cell>
          <cell r="G370">
            <v>47.43</v>
          </cell>
          <cell r="H370" t="str">
            <v xml:space="preserve">        Geräte der Unterhaltungselektronik</v>
          </cell>
          <cell r="I370" t="str">
            <v>SELF</v>
          </cell>
          <cell r="J370" t="str">
            <v>SELF</v>
          </cell>
          <cell r="K370" t="str">
            <v>OV</v>
          </cell>
          <cell r="L370" t="str">
            <v>NE</v>
          </cell>
          <cell r="M370">
            <v>5</v>
          </cell>
          <cell r="O370" t="str">
            <v>47,43</v>
          </cell>
          <cell r="P370" t="str">
            <v>Geräte der Unterhaltungselektronik</v>
          </cell>
          <cell r="Q370">
            <v>47.337130000000002</v>
          </cell>
          <cell r="R370">
            <v>48.073259999999998</v>
          </cell>
          <cell r="S370">
            <v>45.828449999999997</v>
          </cell>
          <cell r="T370">
            <v>50.492939999999997</v>
          </cell>
          <cell r="U370">
            <v>46.397820000000003</v>
          </cell>
          <cell r="V370">
            <v>44.075060000000001</v>
          </cell>
          <cell r="W370">
            <v>44.075060000000001</v>
          </cell>
          <cell r="X370">
            <v>41.355330000000002</v>
          </cell>
          <cell r="Y370">
            <v>42.269649999999999</v>
          </cell>
          <cell r="Z370">
            <v>43.197369999999999</v>
          </cell>
          <cell r="AA370">
            <v>49.197369999999999</v>
          </cell>
          <cell r="AB370">
            <v>55.197369999999999</v>
          </cell>
          <cell r="AC370">
            <v>50.851179999999999</v>
          </cell>
          <cell r="AD370">
            <v>-4.34619</v>
          </cell>
        </row>
        <row r="371">
          <cell r="A371" t="str">
            <v>DataSpec</v>
          </cell>
          <cell r="B371" t="str">
            <v>Data</v>
          </cell>
          <cell r="C371" t="str">
            <v>Rating</v>
          </cell>
          <cell r="D371" t="str">
            <v>Rating</v>
          </cell>
          <cell r="E371" t="str">
            <v>Q134KUV_475</v>
          </cell>
          <cell r="F371" t="str">
            <v>NONE</v>
          </cell>
          <cell r="G371">
            <v>47.5</v>
          </cell>
          <cell r="H371" t="str">
            <v xml:space="preserve">      Haushaltsgeräte, Textilien, Heimwerkerbedarf</v>
          </cell>
          <cell r="I371" t="str">
            <v>SELF</v>
          </cell>
          <cell r="J371" t="str">
            <v>SELF</v>
          </cell>
          <cell r="K371" t="str">
            <v>OV</v>
          </cell>
          <cell r="L371" t="str">
            <v>NE</v>
          </cell>
          <cell r="M371">
            <v>5</v>
          </cell>
          <cell r="O371" t="str">
            <v>47,5</v>
          </cell>
          <cell r="P371" t="str">
            <v>Haushaltsgeräte, Textilien, Heimwerkerbedarf</v>
          </cell>
          <cell r="Q371">
            <v>40.719740000000002</v>
          </cell>
          <cell r="R371">
            <v>39.776879999999998</v>
          </cell>
          <cell r="S371">
            <v>40.897680000000001</v>
          </cell>
          <cell r="T371">
            <v>43.24127</v>
          </cell>
          <cell r="U371">
            <v>41.741410000000002</v>
          </cell>
          <cell r="V371">
            <v>42.06362</v>
          </cell>
          <cell r="W371">
            <v>42.018799999999999</v>
          </cell>
          <cell r="X371">
            <v>42.273539999999997</v>
          </cell>
          <cell r="Y371">
            <v>41.862850000000002</v>
          </cell>
          <cell r="Z371">
            <v>42.703530000000001</v>
          </cell>
          <cell r="AA371">
            <v>41.59789</v>
          </cell>
          <cell r="AB371">
            <v>40.985349999999997</v>
          </cell>
          <cell r="AC371">
            <v>41.988059999999997</v>
          </cell>
          <cell r="AD371">
            <v>1.0027100000000004</v>
          </cell>
        </row>
        <row r="372">
          <cell r="A372" t="str">
            <v>DataSpec</v>
          </cell>
          <cell r="B372" t="str">
            <v>Data</v>
          </cell>
          <cell r="C372" t="str">
            <v>Rating</v>
          </cell>
          <cell r="D372" t="str">
            <v>Rating</v>
          </cell>
          <cell r="E372" t="str">
            <v>Q134KUV_4751</v>
          </cell>
          <cell r="F372" t="str">
            <v>NONE</v>
          </cell>
          <cell r="G372">
            <v>47.51</v>
          </cell>
          <cell r="H372" t="str">
            <v xml:space="preserve">        Textilien</v>
          </cell>
          <cell r="I372" t="str">
            <v>SELF</v>
          </cell>
          <cell r="J372" t="str">
            <v>SELF</v>
          </cell>
          <cell r="K372" t="str">
            <v>OV</v>
          </cell>
          <cell r="L372" t="str">
            <v>NE</v>
          </cell>
          <cell r="M372">
            <v>5</v>
          </cell>
          <cell r="O372" t="str">
            <v>47,51</v>
          </cell>
          <cell r="P372" t="str">
            <v>Textilien</v>
          </cell>
          <cell r="Q372">
            <v>39.727820000000001</v>
          </cell>
          <cell r="R372">
            <v>37.631549999999997</v>
          </cell>
          <cell r="S372">
            <v>37.984319999999997</v>
          </cell>
          <cell r="T372">
            <v>39.552109999999999</v>
          </cell>
          <cell r="U372">
            <v>38.364330000000002</v>
          </cell>
          <cell r="V372">
            <v>38.025120000000001</v>
          </cell>
          <cell r="W372">
            <v>38.183280000000003</v>
          </cell>
          <cell r="X372">
            <v>35.150419999999997</v>
          </cell>
          <cell r="Y372">
            <v>36.08005</v>
          </cell>
          <cell r="Z372">
            <v>36.468170000000001</v>
          </cell>
          <cell r="AA372">
            <v>42.468170000000001</v>
          </cell>
          <cell r="AB372">
            <v>39.379510000000003</v>
          </cell>
          <cell r="AC372">
            <v>41.784770000000002</v>
          </cell>
          <cell r="AD372">
            <v>2.4052599999999984</v>
          </cell>
        </row>
        <row r="373">
          <cell r="A373" t="str">
            <v>DataSpec</v>
          </cell>
          <cell r="B373" t="str">
            <v>Data</v>
          </cell>
          <cell r="C373" t="str">
            <v>Rating</v>
          </cell>
          <cell r="D373" t="str">
            <v>Rating</v>
          </cell>
          <cell r="E373" t="str">
            <v>Q134KUV_4752</v>
          </cell>
          <cell r="F373" t="str">
            <v>NONE</v>
          </cell>
          <cell r="G373">
            <v>47.52</v>
          </cell>
          <cell r="H373" t="str">
            <v xml:space="preserve">        Metallwaren, Anstrichmittel, Heimwerkerbedarf</v>
          </cell>
          <cell r="I373" t="str">
            <v>SELF</v>
          </cell>
          <cell r="J373" t="str">
            <v>SELF</v>
          </cell>
          <cell r="K373" t="str">
            <v>OV</v>
          </cell>
          <cell r="L373" t="str">
            <v>NE</v>
          </cell>
          <cell r="M373">
            <v>5</v>
          </cell>
          <cell r="O373" t="str">
            <v>47,52</v>
          </cell>
          <cell r="P373" t="str">
            <v>Metallwaren, Anstrichmittel, Heimwerkerbedarf</v>
          </cell>
          <cell r="Q373">
            <v>39.726419999999997</v>
          </cell>
          <cell r="R373">
            <v>38.437759999999997</v>
          </cell>
          <cell r="S373">
            <v>40.414349999999999</v>
          </cell>
          <cell r="T373">
            <v>41.578560000000003</v>
          </cell>
          <cell r="U373">
            <v>41.056359999999998</v>
          </cell>
          <cell r="V373">
            <v>43.058680000000003</v>
          </cell>
          <cell r="W373">
            <v>42.689920000000001</v>
          </cell>
          <cell r="X373">
            <v>42.070950000000003</v>
          </cell>
          <cell r="Y373">
            <v>41.482680000000002</v>
          </cell>
          <cell r="Z373">
            <v>42.062800000000003</v>
          </cell>
          <cell r="AA373">
            <v>42.6905</v>
          </cell>
          <cell r="AB373">
            <v>43.596380000000003</v>
          </cell>
          <cell r="AC373">
            <v>42.868609999999997</v>
          </cell>
          <cell r="AD373">
            <v>-0.72777000000000669</v>
          </cell>
        </row>
        <row r="374">
          <cell r="A374" t="str">
            <v>DataSpec</v>
          </cell>
          <cell r="B374" t="str">
            <v>Data</v>
          </cell>
          <cell r="C374" t="str">
            <v>Rating</v>
          </cell>
          <cell r="D374" t="str">
            <v>Rating</v>
          </cell>
          <cell r="E374" t="str">
            <v>Q134KUV_4753</v>
          </cell>
          <cell r="F374" t="str">
            <v>NONE</v>
          </cell>
          <cell r="G374">
            <v>47.53</v>
          </cell>
          <cell r="H374" t="str">
            <v xml:space="preserve">        Vorhänge, Teppiche, Fußbodenbeläge, Tapeten </v>
          </cell>
          <cell r="I374" t="str">
            <v>SELF</v>
          </cell>
          <cell r="J374" t="str">
            <v>SELF</v>
          </cell>
          <cell r="K374" t="str">
            <v>OV</v>
          </cell>
          <cell r="L374" t="str">
            <v>NE</v>
          </cell>
          <cell r="M374">
            <v>5</v>
          </cell>
          <cell r="O374" t="str">
            <v>47,53</v>
          </cell>
          <cell r="P374" t="str">
            <v>Vorhänge, Teppiche, Fußbodenbeläge, Tapeten</v>
          </cell>
          <cell r="Q374">
            <v>38.821350000000002</v>
          </cell>
          <cell r="R374">
            <v>36.706490000000002</v>
          </cell>
          <cell r="S374">
            <v>37.778480000000002</v>
          </cell>
          <cell r="T374">
            <v>37.951650000000001</v>
          </cell>
          <cell r="U374">
            <v>37.488799999999998</v>
          </cell>
          <cell r="V374">
            <v>36.388370000000002</v>
          </cell>
          <cell r="W374">
            <v>36.854750000000003</v>
          </cell>
          <cell r="X374">
            <v>38.019190000000002</v>
          </cell>
          <cell r="Y374">
            <v>39.999560000000002</v>
          </cell>
          <cell r="Z374">
            <v>41.720030000000001</v>
          </cell>
          <cell r="AA374">
            <v>41.45449</v>
          </cell>
          <cell r="AB374">
            <v>41.836599999999997</v>
          </cell>
          <cell r="AC374">
            <v>43.088140000000003</v>
          </cell>
          <cell r="AD374">
            <v>1.2515400000000056</v>
          </cell>
        </row>
        <row r="375">
          <cell r="A375" t="str">
            <v>DataSpec</v>
          </cell>
          <cell r="B375" t="str">
            <v>Data</v>
          </cell>
          <cell r="C375" t="str">
            <v>Rating</v>
          </cell>
          <cell r="D375" t="str">
            <v>Rating</v>
          </cell>
          <cell r="E375" t="str">
            <v>Q134KUV_4754</v>
          </cell>
          <cell r="F375" t="str">
            <v>NONE</v>
          </cell>
          <cell r="G375">
            <v>47.54</v>
          </cell>
          <cell r="H375" t="str">
            <v xml:space="preserve">        Elektrische Haushaltsgeräte</v>
          </cell>
          <cell r="I375" t="str">
            <v>SELF</v>
          </cell>
          <cell r="J375" t="str">
            <v>SELF</v>
          </cell>
          <cell r="K375" t="str">
            <v>OV</v>
          </cell>
          <cell r="L375" t="str">
            <v>NE</v>
          </cell>
          <cell r="M375">
            <v>5</v>
          </cell>
          <cell r="O375" t="str">
            <v>47,54</v>
          </cell>
          <cell r="P375" t="str">
            <v>Elektrische Haushaltsgeräte</v>
          </cell>
          <cell r="Q375">
            <v>39.890430000000002</v>
          </cell>
          <cell r="R375">
            <v>40.272190000000002</v>
          </cell>
          <cell r="S375">
            <v>39.828989999999997</v>
          </cell>
          <cell r="T375">
            <v>41.803710000000002</v>
          </cell>
          <cell r="U375">
            <v>40.0914</v>
          </cell>
          <cell r="V375">
            <v>42.218089999999997</v>
          </cell>
          <cell r="W375">
            <v>42.17407</v>
          </cell>
          <cell r="X375">
            <v>39.990400000000001</v>
          </cell>
          <cell r="Y375">
            <v>40.2913</v>
          </cell>
          <cell r="Z375">
            <v>40.61694</v>
          </cell>
          <cell r="AA375">
            <v>39.775170000000003</v>
          </cell>
          <cell r="AB375">
            <v>40.219070000000002</v>
          </cell>
          <cell r="AC375">
            <v>40.424190000000003</v>
          </cell>
          <cell r="AD375">
            <v>0.20512000000000086</v>
          </cell>
        </row>
        <row r="376">
          <cell r="A376" t="str">
            <v>DataSpec</v>
          </cell>
          <cell r="B376" t="str">
            <v>Data</v>
          </cell>
          <cell r="C376" t="str">
            <v>Rating</v>
          </cell>
          <cell r="D376" t="str">
            <v>Rating</v>
          </cell>
          <cell r="E376" t="str">
            <v>Q134KUV_4759</v>
          </cell>
          <cell r="F376" t="str">
            <v>NONE</v>
          </cell>
          <cell r="G376">
            <v>47.59</v>
          </cell>
          <cell r="H376" t="str">
            <v xml:space="preserve">        Möbel, Einrichtungsgegenstände, sonst. Hausrat</v>
          </cell>
          <cell r="I376" t="str">
            <v>SELF</v>
          </cell>
          <cell r="J376" t="str">
            <v>SELF</v>
          </cell>
          <cell r="K376" t="str">
            <v>OV</v>
          </cell>
          <cell r="L376" t="str">
            <v>NE</v>
          </cell>
          <cell r="M376">
            <v>5</v>
          </cell>
          <cell r="O376" t="str">
            <v>47,59</v>
          </cell>
          <cell r="P376" t="str">
            <v>Möbel, Einrichtungsgegenstände, sonst. Hausrat</v>
          </cell>
          <cell r="Q376">
            <v>41.956240000000001</v>
          </cell>
          <cell r="R376">
            <v>41.184600000000003</v>
          </cell>
          <cell r="S376">
            <v>41.92595</v>
          </cell>
          <cell r="T376">
            <v>45.414929999999998</v>
          </cell>
          <cell r="U376">
            <v>43.183410000000002</v>
          </cell>
          <cell r="V376">
            <v>41.99</v>
          </cell>
          <cell r="W376">
            <v>42.101909999999997</v>
          </cell>
          <cell r="X376">
            <v>43.756830000000001</v>
          </cell>
          <cell r="Y376">
            <v>43.009459999999997</v>
          </cell>
          <cell r="Z376">
            <v>44.09845</v>
          </cell>
          <cell r="AA376">
            <v>41.248429999999999</v>
          </cell>
          <cell r="AB376">
            <v>39.848509999999997</v>
          </cell>
          <cell r="AC376">
            <v>42.048070000000003</v>
          </cell>
          <cell r="AD376">
            <v>2.1995600000000053</v>
          </cell>
        </row>
        <row r="377">
          <cell r="A377" t="str">
            <v>DataSpec</v>
          </cell>
          <cell r="B377" t="str">
            <v>Data</v>
          </cell>
          <cell r="C377" t="str">
            <v>Rating</v>
          </cell>
          <cell r="D377" t="str">
            <v>Rating</v>
          </cell>
          <cell r="E377" t="str">
            <v>Q134KUV_476</v>
          </cell>
          <cell r="F377" t="str">
            <v>NONE</v>
          </cell>
          <cell r="G377">
            <v>47.6</v>
          </cell>
          <cell r="H377" t="str">
            <v xml:space="preserve">      Verlagsprodukte, Sportausrüstungen, Spielwaren</v>
          </cell>
          <cell r="I377" t="str">
            <v>SELF</v>
          </cell>
          <cell r="J377" t="str">
            <v>SELF</v>
          </cell>
          <cell r="K377" t="str">
            <v>OV</v>
          </cell>
          <cell r="L377" t="str">
            <v>NE</v>
          </cell>
          <cell r="M377">
            <v>5</v>
          </cell>
          <cell r="O377" t="str">
            <v>47,6</v>
          </cell>
          <cell r="P377" t="str">
            <v>Verlagsprodukte, Sportausrüstungen, Spielwaren</v>
          </cell>
          <cell r="Q377">
            <v>41.882159999999999</v>
          </cell>
          <cell r="R377">
            <v>38.7804</v>
          </cell>
          <cell r="S377">
            <v>40.46031</v>
          </cell>
          <cell r="T377">
            <v>41.614719999999998</v>
          </cell>
          <cell r="U377">
            <v>40.372779999999999</v>
          </cell>
          <cell r="V377">
            <v>38.33869</v>
          </cell>
          <cell r="W377">
            <v>38.882240000000003</v>
          </cell>
          <cell r="X377">
            <v>41.099049999999998</v>
          </cell>
          <cell r="Y377">
            <v>40.778660000000002</v>
          </cell>
          <cell r="Z377">
            <v>41.256439999999998</v>
          </cell>
          <cell r="AA377">
            <v>40.141489999999997</v>
          </cell>
          <cell r="AB377">
            <v>39.032400000000003</v>
          </cell>
          <cell r="AC377">
            <v>40.824440000000003</v>
          </cell>
          <cell r="AD377">
            <v>1.7920400000000001</v>
          </cell>
        </row>
        <row r="378">
          <cell r="A378" t="str">
            <v>DataSpec</v>
          </cell>
          <cell r="B378" t="str">
            <v>Data</v>
          </cell>
          <cell r="C378" t="str">
            <v>Rating</v>
          </cell>
          <cell r="D378" t="str">
            <v>Rating</v>
          </cell>
          <cell r="E378" t="str">
            <v>Q134KUV_4761</v>
          </cell>
          <cell r="F378" t="str">
            <v>NONE</v>
          </cell>
          <cell r="G378">
            <v>47.61</v>
          </cell>
          <cell r="H378" t="str">
            <v xml:space="preserve">        Bücher</v>
          </cell>
          <cell r="I378" t="str">
            <v>SELF</v>
          </cell>
          <cell r="J378" t="str">
            <v>SELF</v>
          </cell>
          <cell r="K378" t="str">
            <v>OV</v>
          </cell>
          <cell r="L378" t="str">
            <v>NE</v>
          </cell>
          <cell r="M378">
            <v>5</v>
          </cell>
          <cell r="O378" t="str">
            <v>47,61</v>
          </cell>
          <cell r="P378" t="str">
            <v>Bücher</v>
          </cell>
          <cell r="Q378">
            <v>41.812309999999997</v>
          </cell>
          <cell r="R378">
            <v>36.257240000000003</v>
          </cell>
          <cell r="S378">
            <v>34.809959999999997</v>
          </cell>
          <cell r="T378">
            <v>33.767229999999998</v>
          </cell>
          <cell r="U378">
            <v>32.991019999999999</v>
          </cell>
          <cell r="V378">
            <v>32.267119999999998</v>
          </cell>
          <cell r="W378">
            <v>32.853760000000001</v>
          </cell>
          <cell r="X378">
            <v>34.252659999999999</v>
          </cell>
          <cell r="Y378">
            <v>35.046810000000001</v>
          </cell>
          <cell r="Z378">
            <v>34.468060000000001</v>
          </cell>
          <cell r="AA378">
            <v>37.83905</v>
          </cell>
          <cell r="AB378">
            <v>31.83905</v>
          </cell>
          <cell r="AC378">
            <v>37.83905</v>
          </cell>
          <cell r="AD378">
            <v>6</v>
          </cell>
        </row>
        <row r="379">
          <cell r="A379" t="str">
            <v>DataSpec</v>
          </cell>
          <cell r="B379" t="str">
            <v>Data</v>
          </cell>
          <cell r="C379" t="str">
            <v>Rating</v>
          </cell>
          <cell r="D379" t="str">
            <v>Rating</v>
          </cell>
          <cell r="E379" t="str">
            <v>Q134KUV_4762</v>
          </cell>
          <cell r="F379" t="str">
            <v>NONE</v>
          </cell>
          <cell r="G379">
            <v>47.62</v>
          </cell>
          <cell r="H379" t="str">
            <v xml:space="preserve">        Zeitschriften, Zeitungen, Schreibwaren</v>
          </cell>
          <cell r="I379" t="str">
            <v>SELF</v>
          </cell>
          <cell r="J379" t="str">
            <v>SELF</v>
          </cell>
          <cell r="K379" t="str">
            <v>OV</v>
          </cell>
          <cell r="L379" t="str">
            <v>NE</v>
          </cell>
          <cell r="M379">
            <v>5</v>
          </cell>
          <cell r="O379" t="str">
            <v>47,62</v>
          </cell>
          <cell r="P379" t="str">
            <v>Zeitschriften, Zeitungen, Schreibwaren</v>
          </cell>
          <cell r="Q379">
            <v>43.844000000000001</v>
          </cell>
          <cell r="R379">
            <v>41.381500000000003</v>
          </cell>
          <cell r="S379">
            <v>42.3887</v>
          </cell>
          <cell r="T379">
            <v>44.360939999999999</v>
          </cell>
          <cell r="U379">
            <v>44.431429999999999</v>
          </cell>
          <cell r="V379">
            <v>40.609490000000001</v>
          </cell>
          <cell r="W379">
            <v>41.219140000000003</v>
          </cell>
          <cell r="X379">
            <v>43.357939999999999</v>
          </cell>
          <cell r="Y379">
            <v>43.22645</v>
          </cell>
          <cell r="Z379">
            <v>43.037599999999998</v>
          </cell>
          <cell r="AA379">
            <v>42.366810000000001</v>
          </cell>
          <cell r="AB379">
            <v>40.522849999999998</v>
          </cell>
          <cell r="AC379">
            <v>42.008310000000002</v>
          </cell>
          <cell r="AD379">
            <v>1.4854600000000033</v>
          </cell>
        </row>
        <row r="380">
          <cell r="A380" t="str">
            <v>DataSpec</v>
          </cell>
          <cell r="B380" t="str">
            <v>Data</v>
          </cell>
          <cell r="C380" t="str">
            <v>Rating</v>
          </cell>
          <cell r="D380" t="str">
            <v>Rating</v>
          </cell>
          <cell r="E380" t="str">
            <v>Q134KUV_4763</v>
          </cell>
          <cell r="F380" t="str">
            <v>NONE</v>
          </cell>
          <cell r="G380">
            <v>47.63</v>
          </cell>
          <cell r="H380" t="str">
            <v xml:space="preserve">        Bespielte Ton- und Bildträger</v>
          </cell>
          <cell r="I380" t="str">
            <v>SELF</v>
          </cell>
          <cell r="J380" t="str">
            <v>SELF</v>
          </cell>
          <cell r="K380" t="str">
            <v>OV</v>
          </cell>
          <cell r="L380" t="str">
            <v>NE</v>
          </cell>
          <cell r="M380">
            <v>5</v>
          </cell>
          <cell r="O380" t="str">
            <v>47,63</v>
          </cell>
          <cell r="P380" t="str">
            <v>Bespielte Ton- und Bildträger</v>
          </cell>
          <cell r="Q380">
            <v>38.260599999999997</v>
          </cell>
          <cell r="R380">
            <v>38.395310000000002</v>
          </cell>
          <cell r="S380">
            <v>41.67559</v>
          </cell>
          <cell r="T380">
            <v>42.491199999999999</v>
          </cell>
          <cell r="U380">
            <v>40.352849999999997</v>
          </cell>
          <cell r="V380">
            <v>36.09807</v>
          </cell>
          <cell r="W380">
            <v>37.830089999999998</v>
          </cell>
          <cell r="X380">
            <v>40.816339999999997</v>
          </cell>
          <cell r="Y380">
            <v>41.468690000000002</v>
          </cell>
          <cell r="Z380">
            <v>42.113630000000001</v>
          </cell>
          <cell r="AA380">
            <v>45.708869999999997</v>
          </cell>
          <cell r="AB380">
            <v>45.801430000000003</v>
          </cell>
          <cell r="AC380">
            <v>44.663930000000001</v>
          </cell>
          <cell r="AD380">
            <v>-1.1375000000000028</v>
          </cell>
        </row>
        <row r="381">
          <cell r="A381" t="str">
            <v>DataSpec</v>
          </cell>
          <cell r="B381" t="str">
            <v>Data</v>
          </cell>
          <cell r="C381" t="str">
            <v>Rating</v>
          </cell>
          <cell r="D381" t="str">
            <v>Rating</v>
          </cell>
          <cell r="E381" t="str">
            <v>Q134KUV_4764</v>
          </cell>
          <cell r="F381" t="str">
            <v>NONE</v>
          </cell>
          <cell r="G381">
            <v>47.64</v>
          </cell>
          <cell r="H381" t="str">
            <v xml:space="preserve">        Fahrräder, Sport-, Campingartikel</v>
          </cell>
          <cell r="I381" t="str">
            <v>SELF</v>
          </cell>
          <cell r="J381" t="str">
            <v>SELF</v>
          </cell>
          <cell r="K381" t="str">
            <v>OV</v>
          </cell>
          <cell r="L381" t="str">
            <v>NE</v>
          </cell>
          <cell r="M381">
            <v>5</v>
          </cell>
          <cell r="O381" t="str">
            <v>47,64</v>
          </cell>
          <cell r="P381" t="str">
            <v>Fahrräder, Sport-, Campingartikel</v>
          </cell>
          <cell r="Q381">
            <v>40.372259999999997</v>
          </cell>
          <cell r="R381">
            <v>37.306179999999998</v>
          </cell>
          <cell r="S381">
            <v>40.953690000000002</v>
          </cell>
          <cell r="T381">
            <v>42.179670000000002</v>
          </cell>
          <cell r="U381">
            <v>39.982129999999998</v>
          </cell>
          <cell r="V381">
            <v>38.371360000000003</v>
          </cell>
          <cell r="W381">
            <v>38.863430000000001</v>
          </cell>
          <cell r="X381">
            <v>41.307180000000002</v>
          </cell>
          <cell r="Y381">
            <v>40.596679999999999</v>
          </cell>
          <cell r="Z381">
            <v>42.558759999999999</v>
          </cell>
          <cell r="AA381">
            <v>39.036079999999998</v>
          </cell>
          <cell r="AB381">
            <v>40.860379999999999</v>
          </cell>
          <cell r="AC381">
            <v>40.537489999999998</v>
          </cell>
          <cell r="AD381">
            <v>-0.32289000000000101</v>
          </cell>
        </row>
        <row r="382">
          <cell r="A382" t="str">
            <v>DataSpec</v>
          </cell>
          <cell r="B382" t="str">
            <v>Data</v>
          </cell>
          <cell r="C382" t="str">
            <v>Rating</v>
          </cell>
          <cell r="D382" t="str">
            <v>Rating</v>
          </cell>
          <cell r="E382" t="str">
            <v>Q134KUV_47641</v>
          </cell>
          <cell r="F382" t="str">
            <v>NONE</v>
          </cell>
          <cell r="G382" t="str">
            <v>47.64.1</v>
          </cell>
          <cell r="H382" t="str">
            <v xml:space="preserve">          Fahrräder, Fahrradteile, -zubehör</v>
          </cell>
          <cell r="I382" t="str">
            <v>SELF</v>
          </cell>
          <cell r="J382" t="str">
            <v>SELF</v>
          </cell>
          <cell r="K382" t="str">
            <v>OV</v>
          </cell>
          <cell r="L382" t="str">
            <v>NE</v>
          </cell>
          <cell r="M382">
            <v>5</v>
          </cell>
          <cell r="O382" t="str">
            <v>47.64.1</v>
          </cell>
          <cell r="P382" t="str">
            <v>Fahrräder, Fahrradteile, -zubehör</v>
          </cell>
          <cell r="Q382">
            <v>39.305329999999998</v>
          </cell>
          <cell r="R382">
            <v>36.409709999999997</v>
          </cell>
          <cell r="S382">
            <v>42.094839999999998</v>
          </cell>
          <cell r="T382">
            <v>41.977760000000004</v>
          </cell>
          <cell r="U382">
            <v>40.612839999999998</v>
          </cell>
          <cell r="V382">
            <v>39.970610000000001</v>
          </cell>
          <cell r="W382">
            <v>40.571559999999998</v>
          </cell>
          <cell r="X382">
            <v>42.317419999999998</v>
          </cell>
          <cell r="Y382">
            <v>42.178669999999997</v>
          </cell>
          <cell r="Z382">
            <v>42.877310000000001</v>
          </cell>
          <cell r="AA382">
            <v>41.794710000000002</v>
          </cell>
          <cell r="AB382">
            <v>44.890860000000004</v>
          </cell>
          <cell r="AC382">
            <v>45.051099999999998</v>
          </cell>
          <cell r="AD382">
            <v>0.16023999999999461</v>
          </cell>
        </row>
        <row r="383">
          <cell r="A383" t="str">
            <v>DataSpec</v>
          </cell>
          <cell r="B383" t="str">
            <v>Data</v>
          </cell>
          <cell r="C383" t="str">
            <v>Rating</v>
          </cell>
          <cell r="D383" t="str">
            <v>Rating</v>
          </cell>
          <cell r="E383" t="str">
            <v>Q134KUV_47642</v>
          </cell>
          <cell r="F383" t="str">
            <v>NONE</v>
          </cell>
          <cell r="G383" t="str">
            <v>47.64.2</v>
          </cell>
          <cell r="H383" t="str">
            <v xml:space="preserve">          Sport-, Campingartikel (o. Campingmöbel)</v>
          </cell>
          <cell r="I383" t="str">
            <v>SELF</v>
          </cell>
          <cell r="J383" t="str">
            <v>SELF</v>
          </cell>
          <cell r="K383" t="str">
            <v>OV</v>
          </cell>
          <cell r="L383" t="str">
            <v>NE</v>
          </cell>
          <cell r="M383">
            <v>5</v>
          </cell>
          <cell r="O383" t="str">
            <v>47.64.2</v>
          </cell>
          <cell r="P383" t="str">
            <v>Sport-, Campingartikel (o. Campingmöbel)</v>
          </cell>
          <cell r="Q383">
            <v>41.508699999999997</v>
          </cell>
          <cell r="R383">
            <v>38.253100000000003</v>
          </cell>
          <cell r="S383">
            <v>39.765790000000003</v>
          </cell>
          <cell r="T383">
            <v>42.38964</v>
          </cell>
          <cell r="U383">
            <v>39.32629</v>
          </cell>
          <cell r="V383">
            <v>36.714730000000003</v>
          </cell>
          <cell r="W383">
            <v>37.094009999999997</v>
          </cell>
          <cell r="X383">
            <v>40.26088</v>
          </cell>
          <cell r="Y383">
            <v>38.958219999999997</v>
          </cell>
          <cell r="Z383">
            <v>42.228830000000002</v>
          </cell>
          <cell r="AA383">
            <v>36.228830000000002</v>
          </cell>
          <cell r="AB383">
            <v>36.78642</v>
          </cell>
          <cell r="AC383">
            <v>36.000549999999997</v>
          </cell>
          <cell r="AD383">
            <v>-0.78587000000000273</v>
          </cell>
        </row>
        <row r="384">
          <cell r="A384" t="str">
            <v>DataSpec</v>
          </cell>
          <cell r="B384" t="str">
            <v>Data</v>
          </cell>
          <cell r="C384" t="str">
            <v>Rating</v>
          </cell>
          <cell r="D384" t="str">
            <v>Rating</v>
          </cell>
          <cell r="E384" t="str">
            <v>Q134KUV_4765</v>
          </cell>
          <cell r="F384" t="str">
            <v>NONE</v>
          </cell>
          <cell r="G384">
            <v>47.65</v>
          </cell>
          <cell r="H384" t="str">
            <v xml:space="preserve">        Spielwaren</v>
          </cell>
          <cell r="I384" t="str">
            <v>SELF</v>
          </cell>
          <cell r="J384" t="str">
            <v>SELF</v>
          </cell>
          <cell r="K384" t="str">
            <v>OV</v>
          </cell>
          <cell r="L384" t="str">
            <v>NE</v>
          </cell>
          <cell r="M384">
            <v>5</v>
          </cell>
          <cell r="O384" t="str">
            <v>47,65</v>
          </cell>
          <cell r="P384" t="str">
            <v>Spielwaren</v>
          </cell>
          <cell r="Q384">
            <v>42.117669999999997</v>
          </cell>
          <cell r="R384">
            <v>40.061579999999999</v>
          </cell>
          <cell r="S384">
            <v>40.764519999999997</v>
          </cell>
          <cell r="T384">
            <v>42.339080000000003</v>
          </cell>
          <cell r="U384">
            <v>40.46669</v>
          </cell>
          <cell r="V384">
            <v>40.002690000000001</v>
          </cell>
          <cell r="W384">
            <v>40.379069999999999</v>
          </cell>
          <cell r="X384">
            <v>42.931539999999998</v>
          </cell>
          <cell r="Y384">
            <v>42.005479999999999</v>
          </cell>
          <cell r="Z384">
            <v>40.500830000000001</v>
          </cell>
          <cell r="AA384">
            <v>40.564749999999997</v>
          </cell>
          <cell r="AB384">
            <v>37.121650000000002</v>
          </cell>
          <cell r="AC384">
            <v>41.83623</v>
          </cell>
          <cell r="AD384">
            <v>4.714579999999998</v>
          </cell>
        </row>
        <row r="385">
          <cell r="A385" t="str">
            <v>DataSpec</v>
          </cell>
          <cell r="B385" t="str">
            <v>Data</v>
          </cell>
          <cell r="C385" t="str">
            <v>Rating</v>
          </cell>
          <cell r="D385" t="str">
            <v>Rating</v>
          </cell>
          <cell r="E385" t="str">
            <v>Q134KUV_477</v>
          </cell>
          <cell r="F385" t="str">
            <v>NONE</v>
          </cell>
          <cell r="G385">
            <v>47.7</v>
          </cell>
          <cell r="H385" t="str">
            <v xml:space="preserve">      Sonstige Güter (in Verkaufsräumen)</v>
          </cell>
          <cell r="I385" t="str">
            <v>SELF</v>
          </cell>
          <cell r="J385" t="str">
            <v>SELF</v>
          </cell>
          <cell r="K385" t="str">
            <v>OV</v>
          </cell>
          <cell r="L385" t="str">
            <v>NE</v>
          </cell>
          <cell r="M385">
            <v>5</v>
          </cell>
          <cell r="O385" t="str">
            <v>47,7</v>
          </cell>
          <cell r="P385" t="str">
            <v>Sonstige Güter (in Verkaufsräumen)</v>
          </cell>
          <cell r="Q385">
            <v>40.93759</v>
          </cell>
          <cell r="R385">
            <v>41.775440000000003</v>
          </cell>
          <cell r="S385">
            <v>42.750120000000003</v>
          </cell>
          <cell r="T385">
            <v>44.325659999999999</v>
          </cell>
          <cell r="U385">
            <v>43.901809999999998</v>
          </cell>
          <cell r="V385">
            <v>41.776899999999998</v>
          </cell>
          <cell r="W385">
            <v>39.702649999999998</v>
          </cell>
          <cell r="X385">
            <v>40.603110000000001</v>
          </cell>
          <cell r="Y385">
            <v>40.028109999999998</v>
          </cell>
          <cell r="Z385">
            <v>40.943739999999998</v>
          </cell>
          <cell r="AA385">
            <v>42.545029999999997</v>
          </cell>
          <cell r="AB385">
            <v>43.80941</v>
          </cell>
          <cell r="AC385">
            <v>46.377299999999998</v>
          </cell>
          <cell r="AD385">
            <v>2.5678899999999985</v>
          </cell>
        </row>
        <row r="386">
          <cell r="A386" t="str">
            <v>DataSpec</v>
          </cell>
          <cell r="B386" t="str">
            <v>Data</v>
          </cell>
          <cell r="C386" t="str">
            <v>Rating</v>
          </cell>
          <cell r="D386" t="str">
            <v>Rating</v>
          </cell>
          <cell r="E386" t="str">
            <v>Q134KUV_4771</v>
          </cell>
          <cell r="F386" t="str">
            <v>NONE</v>
          </cell>
          <cell r="G386">
            <v>47.71</v>
          </cell>
          <cell r="H386" t="str">
            <v xml:space="preserve">        Bekleidung</v>
          </cell>
          <cell r="I386" t="str">
            <v>SELF</v>
          </cell>
          <cell r="J386" t="str">
            <v>SELF</v>
          </cell>
          <cell r="K386" t="str">
            <v>OV</v>
          </cell>
          <cell r="L386" t="str">
            <v>NE</v>
          </cell>
          <cell r="M386">
            <v>5</v>
          </cell>
          <cell r="O386" t="str">
            <v>47,71</v>
          </cell>
          <cell r="P386" t="str">
            <v>Bekleidung</v>
          </cell>
          <cell r="Q386">
            <v>41.846209999999999</v>
          </cell>
          <cell r="R386">
            <v>40.69453</v>
          </cell>
          <cell r="S386">
            <v>40.523609999999998</v>
          </cell>
          <cell r="T386">
            <v>41.043280000000003</v>
          </cell>
          <cell r="U386">
            <v>40.843229999999998</v>
          </cell>
          <cell r="V386">
            <v>41.842910000000003</v>
          </cell>
          <cell r="W386">
            <v>41.373040000000003</v>
          </cell>
          <cell r="X386">
            <v>39.916739999999997</v>
          </cell>
          <cell r="Y386">
            <v>39.498330000000003</v>
          </cell>
          <cell r="Z386">
            <v>40.544589999999999</v>
          </cell>
          <cell r="AA386">
            <v>37.597329999999999</v>
          </cell>
          <cell r="AB386">
            <v>40.114170000000001</v>
          </cell>
          <cell r="AC386">
            <v>40.30498</v>
          </cell>
          <cell r="AD386">
            <v>0.19080999999999904</v>
          </cell>
        </row>
        <row r="387">
          <cell r="A387" t="str">
            <v>DataSpec</v>
          </cell>
          <cell r="B387" t="str">
            <v>Data</v>
          </cell>
          <cell r="C387" t="str">
            <v>Rating</v>
          </cell>
          <cell r="D387" t="str">
            <v>Rating</v>
          </cell>
          <cell r="E387" t="str">
            <v>Q134KUV_4772</v>
          </cell>
          <cell r="F387" t="str">
            <v>NONE</v>
          </cell>
          <cell r="G387">
            <v>47.72</v>
          </cell>
          <cell r="H387" t="str">
            <v xml:space="preserve">        Schuhe und Lederwaren</v>
          </cell>
          <cell r="I387" t="str">
            <v>SELF</v>
          </cell>
          <cell r="J387" t="str">
            <v>SELF</v>
          </cell>
          <cell r="K387" t="str">
            <v>OV</v>
          </cell>
          <cell r="L387" t="str">
            <v>NE</v>
          </cell>
          <cell r="M387">
            <v>5</v>
          </cell>
          <cell r="O387" t="str">
            <v>47,72</v>
          </cell>
          <cell r="P387" t="str">
            <v>Schuhe und Lederwaren</v>
          </cell>
          <cell r="Q387">
            <v>39.277450000000002</v>
          </cell>
          <cell r="R387">
            <v>38.566740000000003</v>
          </cell>
          <cell r="S387">
            <v>38.208359999999999</v>
          </cell>
          <cell r="T387">
            <v>39.938470000000002</v>
          </cell>
          <cell r="U387">
            <v>39.568379999999998</v>
          </cell>
          <cell r="V387">
            <v>39.210619999999999</v>
          </cell>
          <cell r="W387">
            <v>39.014530000000001</v>
          </cell>
          <cell r="X387">
            <v>41.467080000000003</v>
          </cell>
          <cell r="Y387">
            <v>42.201999999999998</v>
          </cell>
          <cell r="Z387">
            <v>44.615220000000001</v>
          </cell>
          <cell r="AA387">
            <v>47.080770000000001</v>
          </cell>
          <cell r="AB387">
            <v>42.969619999999999</v>
          </cell>
          <cell r="AC387">
            <v>47.694389999999999</v>
          </cell>
          <cell r="AD387">
            <v>4.7247699999999995</v>
          </cell>
        </row>
        <row r="388">
          <cell r="A388" t="str">
            <v>DataSpec</v>
          </cell>
          <cell r="B388" t="str">
            <v>Data</v>
          </cell>
          <cell r="C388" t="str">
            <v>Rating</v>
          </cell>
          <cell r="D388" t="str">
            <v>Rating</v>
          </cell>
          <cell r="E388" t="str">
            <v>Q134KUV_47721</v>
          </cell>
          <cell r="F388" t="str">
            <v>NONE</v>
          </cell>
          <cell r="G388" t="str">
            <v>47.72.1</v>
          </cell>
          <cell r="H388" t="str">
            <v xml:space="preserve">          Schuhe</v>
          </cell>
          <cell r="I388" t="str">
            <v>SELF</v>
          </cell>
          <cell r="J388" t="str">
            <v>SELF</v>
          </cell>
          <cell r="K388" t="str">
            <v>OV</v>
          </cell>
          <cell r="L388" t="str">
            <v>NE</v>
          </cell>
          <cell r="M388">
            <v>5</v>
          </cell>
          <cell r="O388" t="str">
            <v>47.72.1</v>
          </cell>
          <cell r="P388" t="str">
            <v>Schuhe</v>
          </cell>
          <cell r="Q388">
            <v>39.817740000000001</v>
          </cell>
          <cell r="R388">
            <v>38.879640000000002</v>
          </cell>
          <cell r="S388">
            <v>37.91657</v>
          </cell>
          <cell r="T388">
            <v>39.583370000000002</v>
          </cell>
          <cell r="U388">
            <v>39.439109999999999</v>
          </cell>
          <cell r="V388">
            <v>39.326079999999997</v>
          </cell>
          <cell r="W388">
            <v>39.201009999999997</v>
          </cell>
          <cell r="X388">
            <v>42.674720000000001</v>
          </cell>
          <cell r="Y388">
            <v>43.465789999999998</v>
          </cell>
          <cell r="Z388">
            <v>44.694780000000002</v>
          </cell>
          <cell r="AA388">
            <v>46.283349999999999</v>
          </cell>
          <cell r="AB388">
            <v>42.775399999999998</v>
          </cell>
          <cell r="AC388">
            <v>47.062399999999997</v>
          </cell>
          <cell r="AD388">
            <v>4.286999999999999</v>
          </cell>
        </row>
        <row r="389">
          <cell r="A389" t="str">
            <v>DataSpec</v>
          </cell>
          <cell r="B389" t="str">
            <v>Data</v>
          </cell>
          <cell r="C389" t="str">
            <v>Rating</v>
          </cell>
          <cell r="D389" t="str">
            <v>Rating</v>
          </cell>
          <cell r="E389" t="str">
            <v>Q134KUV_47722</v>
          </cell>
          <cell r="F389" t="str">
            <v>NONE</v>
          </cell>
          <cell r="G389" t="str">
            <v>47.72.2</v>
          </cell>
          <cell r="H389" t="str">
            <v xml:space="preserve">          Lederwaren und Reisegepäck</v>
          </cell>
          <cell r="I389" t="str">
            <v>SELF</v>
          </cell>
          <cell r="J389" t="str">
            <v>SELF</v>
          </cell>
          <cell r="K389" t="str">
            <v>OV</v>
          </cell>
          <cell r="L389" t="str">
            <v>NE</v>
          </cell>
          <cell r="M389">
            <v>5</v>
          </cell>
          <cell r="O389" t="str">
            <v>47.72.2</v>
          </cell>
          <cell r="P389" t="str">
            <v>Lederwaren und Reisegepäck</v>
          </cell>
          <cell r="Q389">
            <v>37.641219999999997</v>
          </cell>
          <cell r="R389">
            <v>37.606589999999997</v>
          </cell>
          <cell r="S389">
            <v>39.106659999999998</v>
          </cell>
          <cell r="T389">
            <v>41.031260000000003</v>
          </cell>
          <cell r="U389">
            <v>39.966459999999998</v>
          </cell>
          <cell r="V389">
            <v>38.847630000000002</v>
          </cell>
          <cell r="W389">
            <v>38.428280000000001</v>
          </cell>
          <cell r="X389">
            <v>37.670450000000002</v>
          </cell>
          <cell r="Y389">
            <v>38.228830000000002</v>
          </cell>
          <cell r="Z389">
            <v>44.365079999999999</v>
          </cell>
          <cell r="AA389">
            <v>49.576630000000002</v>
          </cell>
          <cell r="AB389">
            <v>43.576630000000002</v>
          </cell>
          <cell r="AC389">
            <v>49.576630000000002</v>
          </cell>
          <cell r="AD389">
            <v>6</v>
          </cell>
        </row>
        <row r="390">
          <cell r="A390" t="str">
            <v>DataSpec</v>
          </cell>
          <cell r="B390" t="str">
            <v>Data</v>
          </cell>
          <cell r="C390" t="str">
            <v>Rating</v>
          </cell>
          <cell r="D390" t="str">
            <v>Rating</v>
          </cell>
          <cell r="E390" t="str">
            <v>Q134KUV_4773</v>
          </cell>
          <cell r="F390" t="str">
            <v>NONE</v>
          </cell>
          <cell r="G390">
            <v>47.73</v>
          </cell>
          <cell r="H390" t="str">
            <v xml:space="preserve">        Apotheken</v>
          </cell>
          <cell r="I390" t="str">
            <v>SELF</v>
          </cell>
          <cell r="J390" t="str">
            <v>SELF</v>
          </cell>
          <cell r="K390" t="str">
            <v>OV</v>
          </cell>
          <cell r="L390" t="str">
            <v>NE</v>
          </cell>
          <cell r="M390">
            <v>5</v>
          </cell>
          <cell r="O390" t="str">
            <v>47,73</v>
          </cell>
          <cell r="P390" t="str">
            <v>Apotheken</v>
          </cell>
          <cell r="Q390">
            <v>44.682360000000003</v>
          </cell>
          <cell r="R390">
            <v>45.569240000000001</v>
          </cell>
          <cell r="S390">
            <v>44.486379999999997</v>
          </cell>
          <cell r="T390">
            <v>44.314259999999997</v>
          </cell>
          <cell r="U390">
            <v>43.290349999999997</v>
          </cell>
          <cell r="V390">
            <v>44.226999999999997</v>
          </cell>
          <cell r="W390">
            <v>44.802680000000002</v>
          </cell>
          <cell r="X390">
            <v>43.888350000000003</v>
          </cell>
          <cell r="Y390">
            <v>43.487340000000003</v>
          </cell>
          <cell r="Z390">
            <v>44.032559999999997</v>
          </cell>
          <cell r="AA390">
            <v>47.217910000000003</v>
          </cell>
          <cell r="AB390">
            <v>47.882689999999997</v>
          </cell>
          <cell r="AC390">
            <v>47.560470000000002</v>
          </cell>
          <cell r="AD390">
            <v>-0.3222199999999944</v>
          </cell>
        </row>
        <row r="391">
          <cell r="A391" t="str">
            <v>DataSpec</v>
          </cell>
          <cell r="B391" t="str">
            <v>Data</v>
          </cell>
          <cell r="C391" t="str">
            <v>Rating</v>
          </cell>
          <cell r="D391" t="str">
            <v>Rating</v>
          </cell>
          <cell r="E391" t="str">
            <v>Q134KUV_4774</v>
          </cell>
          <cell r="F391" t="str">
            <v>NONE</v>
          </cell>
          <cell r="G391">
            <v>47.74</v>
          </cell>
          <cell r="H391" t="str">
            <v xml:space="preserve">        Medizinische und orthopädische Artikel</v>
          </cell>
          <cell r="I391" t="str">
            <v>SELF</v>
          </cell>
          <cell r="J391" t="str">
            <v>SELF</v>
          </cell>
          <cell r="K391" t="str">
            <v>OV</v>
          </cell>
          <cell r="L391" t="str">
            <v>NE</v>
          </cell>
          <cell r="M391">
            <v>5</v>
          </cell>
          <cell r="O391" t="str">
            <v>47,74</v>
          </cell>
          <cell r="P391" t="str">
            <v>Medizinische und orthopädische Artikel</v>
          </cell>
          <cell r="Q391">
            <v>44.682360000000003</v>
          </cell>
          <cell r="R391">
            <v>45.569240000000001</v>
          </cell>
          <cell r="S391">
            <v>44.486379999999997</v>
          </cell>
          <cell r="T391">
            <v>44.314259999999997</v>
          </cell>
          <cell r="U391">
            <v>43.290349999999997</v>
          </cell>
          <cell r="V391">
            <v>44.226999999999997</v>
          </cell>
          <cell r="W391">
            <v>44.802680000000002</v>
          </cell>
          <cell r="X391">
            <v>43.888350000000003</v>
          </cell>
          <cell r="Y391">
            <v>43.487340000000003</v>
          </cell>
          <cell r="Z391">
            <v>44.032559999999997</v>
          </cell>
          <cell r="AA391">
            <v>38.032559999999997</v>
          </cell>
          <cell r="AB391">
            <v>32.68535</v>
          </cell>
          <cell r="AC391">
            <v>35.027909999999999</v>
          </cell>
          <cell r="AD391">
            <v>2.3425599999999989</v>
          </cell>
        </row>
        <row r="392">
          <cell r="A392" t="str">
            <v>DataSpec</v>
          </cell>
          <cell r="B392" t="str">
            <v>Data</v>
          </cell>
          <cell r="C392" t="str">
            <v>Rating</v>
          </cell>
          <cell r="D392" t="str">
            <v>Rating</v>
          </cell>
          <cell r="E392" t="str">
            <v>Q134KUV_4775</v>
          </cell>
          <cell r="F392" t="str">
            <v>NONE</v>
          </cell>
          <cell r="G392">
            <v>47.75</v>
          </cell>
          <cell r="H392" t="str">
            <v xml:space="preserve">        Kosmetika und Körperpflegemittel</v>
          </cell>
          <cell r="I392" t="str">
            <v>SELF</v>
          </cell>
          <cell r="J392" t="str">
            <v>SELF</v>
          </cell>
          <cell r="K392" t="str">
            <v>OV</v>
          </cell>
          <cell r="L392" t="str">
            <v>NE</v>
          </cell>
          <cell r="M392">
            <v>5</v>
          </cell>
          <cell r="O392" t="str">
            <v>47,75</v>
          </cell>
          <cell r="P392" t="str">
            <v>Kosmetika und Körperpflegemittel</v>
          </cell>
          <cell r="Q392">
            <v>44.682360000000003</v>
          </cell>
          <cell r="R392">
            <v>45.569240000000001</v>
          </cell>
          <cell r="S392">
            <v>44.486379999999997</v>
          </cell>
          <cell r="T392">
            <v>44.314259999999997</v>
          </cell>
          <cell r="U392">
            <v>43.290349999999997</v>
          </cell>
          <cell r="V392">
            <v>44.226999999999997</v>
          </cell>
          <cell r="W392">
            <v>44.802680000000002</v>
          </cell>
          <cell r="X392">
            <v>43.888350000000003</v>
          </cell>
          <cell r="Y392">
            <v>43.487340000000003</v>
          </cell>
          <cell r="Z392">
            <v>44.032559999999997</v>
          </cell>
          <cell r="AA392">
            <v>42.09939</v>
          </cell>
          <cell r="AB392">
            <v>42.911569999999998</v>
          </cell>
          <cell r="AC392">
            <v>44.550800000000002</v>
          </cell>
          <cell r="AD392">
            <v>1.6392300000000048</v>
          </cell>
        </row>
        <row r="393">
          <cell r="A393" t="str">
            <v>DataSpec</v>
          </cell>
          <cell r="B393" t="str">
            <v>Data</v>
          </cell>
          <cell r="C393" t="str">
            <v>Rating</v>
          </cell>
          <cell r="D393" t="str">
            <v>Rating</v>
          </cell>
          <cell r="E393" t="str">
            <v>Q134KUV_4776</v>
          </cell>
          <cell r="F393" t="str">
            <v>NONE</v>
          </cell>
          <cell r="G393">
            <v>47.76</v>
          </cell>
          <cell r="H393" t="str">
            <v xml:space="preserve">        Pflanzen, zoologischer Bedarf</v>
          </cell>
          <cell r="I393" t="str">
            <v>SELF</v>
          </cell>
          <cell r="J393" t="str">
            <v>SELF</v>
          </cell>
          <cell r="K393" t="str">
            <v>OV</v>
          </cell>
          <cell r="L393" t="str">
            <v>NE</v>
          </cell>
          <cell r="M393">
            <v>5</v>
          </cell>
          <cell r="O393" t="str">
            <v>47,76</v>
          </cell>
          <cell r="P393" t="str">
            <v>Pflanzen, zoologischer Bedarf</v>
          </cell>
          <cell r="Q393">
            <v>43.823869999999999</v>
          </cell>
          <cell r="R393">
            <v>44.769460000000002</v>
          </cell>
          <cell r="S393">
            <v>43.81476</v>
          </cell>
          <cell r="T393">
            <v>43.942390000000003</v>
          </cell>
          <cell r="U393">
            <v>42.940199999999997</v>
          </cell>
          <cell r="V393">
            <v>43.491309999999999</v>
          </cell>
          <cell r="W393">
            <v>43.983089999999997</v>
          </cell>
          <cell r="X393">
            <v>43.225090000000002</v>
          </cell>
          <cell r="Y393">
            <v>42.897910000000003</v>
          </cell>
          <cell r="Z393">
            <v>43.447789999999998</v>
          </cell>
          <cell r="AA393">
            <v>41.801279999999998</v>
          </cell>
          <cell r="AB393">
            <v>44.074800000000003</v>
          </cell>
          <cell r="AC393">
            <v>43.218719999999998</v>
          </cell>
          <cell r="AD393">
            <v>-0.85608000000000573</v>
          </cell>
        </row>
        <row r="394">
          <cell r="A394" t="str">
            <v>DataSpec</v>
          </cell>
          <cell r="B394" t="str">
            <v>Data</v>
          </cell>
          <cell r="C394" t="str">
            <v>Rating</v>
          </cell>
          <cell r="D394" t="str">
            <v>Rating</v>
          </cell>
          <cell r="E394" t="str">
            <v>Q134KUV_47761</v>
          </cell>
          <cell r="F394" t="str">
            <v>NONE</v>
          </cell>
          <cell r="G394" t="str">
            <v>47.76.1</v>
          </cell>
          <cell r="H394" t="str">
            <v xml:space="preserve">          Blumen, Pflanzen, Sämereien und Düngemittel</v>
          </cell>
          <cell r="I394" t="str">
            <v>SELF</v>
          </cell>
          <cell r="J394" t="str">
            <v>SELF</v>
          </cell>
          <cell r="K394" t="str">
            <v>OV</v>
          </cell>
          <cell r="L394" t="str">
            <v>NE</v>
          </cell>
          <cell r="M394">
            <v>5</v>
          </cell>
          <cell r="O394" t="str">
            <v>47.76.1</v>
          </cell>
          <cell r="P394" t="str">
            <v>Blumen, Pflanzen, Sämereien und Düngemittel</v>
          </cell>
          <cell r="Q394">
            <v>44.682360000000003</v>
          </cell>
          <cell r="R394">
            <v>45.569240000000001</v>
          </cell>
          <cell r="S394">
            <v>44.486379999999997</v>
          </cell>
          <cell r="T394">
            <v>44.314259999999997</v>
          </cell>
          <cell r="U394">
            <v>43.290349999999997</v>
          </cell>
          <cell r="V394">
            <v>44.226999999999997</v>
          </cell>
          <cell r="W394">
            <v>44.802680000000002</v>
          </cell>
          <cell r="X394">
            <v>43.888350000000003</v>
          </cell>
          <cell r="Y394">
            <v>43.487340000000003</v>
          </cell>
          <cell r="Z394">
            <v>44.032559999999997</v>
          </cell>
          <cell r="AA394">
            <v>42.133450000000003</v>
          </cell>
          <cell r="AB394">
            <v>44.773600000000002</v>
          </cell>
          <cell r="AC394">
            <v>43.639989999999997</v>
          </cell>
          <cell r="AD394">
            <v>-1.1336100000000044</v>
          </cell>
        </row>
        <row r="395">
          <cell r="A395" t="str">
            <v>DataSpec</v>
          </cell>
          <cell r="B395" t="str">
            <v>Data</v>
          </cell>
          <cell r="C395" t="str">
            <v>Rating</v>
          </cell>
          <cell r="D395" t="str">
            <v>Rating</v>
          </cell>
          <cell r="E395" t="str">
            <v>Q134KUV_47762</v>
          </cell>
          <cell r="F395" t="str">
            <v>NONE</v>
          </cell>
          <cell r="G395" t="str">
            <v>47.76.2</v>
          </cell>
          <cell r="H395" t="str">
            <v xml:space="preserve">          Zoologischer Bedarf, lebende Tiere</v>
          </cell>
          <cell r="I395" t="str">
            <v>SELF</v>
          </cell>
          <cell r="J395" t="str">
            <v>SELF</v>
          </cell>
          <cell r="K395" t="str">
            <v>OV</v>
          </cell>
          <cell r="L395" t="str">
            <v>NE</v>
          </cell>
          <cell r="M395">
            <v>5</v>
          </cell>
          <cell r="O395" t="str">
            <v>47.76.2</v>
          </cell>
          <cell r="P395" t="str">
            <v>Zoologischer Bedarf, lebende Tiere</v>
          </cell>
          <cell r="Q395">
            <v>39.402360000000002</v>
          </cell>
          <cell r="R395">
            <v>40.605960000000003</v>
          </cell>
          <cell r="S395">
            <v>40.342449999999999</v>
          </cell>
          <cell r="T395">
            <v>42.019179999999999</v>
          </cell>
          <cell r="U395">
            <v>41.129159999999999</v>
          </cell>
          <cell r="V395">
            <v>39.661999999999999</v>
          </cell>
          <cell r="W395">
            <v>39.719659999999998</v>
          </cell>
          <cell r="X395">
            <v>39.774030000000003</v>
          </cell>
          <cell r="Y395">
            <v>39.831029999999998</v>
          </cell>
          <cell r="Z395">
            <v>40.405160000000002</v>
          </cell>
          <cell r="AA395">
            <v>40.053899999999999</v>
          </cell>
          <cell r="AB395">
            <v>40.397280000000002</v>
          </cell>
          <cell r="AC395">
            <v>41.09778</v>
          </cell>
          <cell r="AD395">
            <v>0.70049999999999812</v>
          </cell>
        </row>
        <row r="396">
          <cell r="A396" t="str">
            <v>DataSpec</v>
          </cell>
          <cell r="B396" t="str">
            <v>Data</v>
          </cell>
          <cell r="C396" t="str">
            <v>Rating</v>
          </cell>
          <cell r="D396" t="str">
            <v>Rating</v>
          </cell>
          <cell r="E396" t="str">
            <v>Q134KUV_4777</v>
          </cell>
          <cell r="F396" t="str">
            <v>NONE</v>
          </cell>
          <cell r="G396">
            <v>47.77</v>
          </cell>
          <cell r="H396" t="str">
            <v xml:space="preserve">        Uhren und Schmuck</v>
          </cell>
          <cell r="I396" t="str">
            <v>SELF</v>
          </cell>
          <cell r="J396" t="str">
            <v>SELF</v>
          </cell>
          <cell r="K396" t="str">
            <v>OV</v>
          </cell>
          <cell r="L396" t="str">
            <v>NE</v>
          </cell>
          <cell r="M396">
            <v>5</v>
          </cell>
          <cell r="O396" t="str">
            <v>47,77</v>
          </cell>
          <cell r="P396" t="str">
            <v>Uhren und Schmuck</v>
          </cell>
          <cell r="Q396">
            <v>33.543750000000003</v>
          </cell>
          <cell r="R396">
            <v>34.864930000000001</v>
          </cell>
          <cell r="S396">
            <v>42.864930000000001</v>
          </cell>
          <cell r="T396">
            <v>50.279730000000001</v>
          </cell>
          <cell r="U396">
            <v>46.042020000000001</v>
          </cell>
          <cell r="V396">
            <v>40.699170000000002</v>
          </cell>
          <cell r="W396">
            <v>37.346409999999999</v>
          </cell>
          <cell r="X396">
            <v>38.071010000000001</v>
          </cell>
          <cell r="Y396">
            <v>31.745629999999998</v>
          </cell>
          <cell r="Z396">
            <v>35.414439999999999</v>
          </cell>
          <cell r="AA396">
            <v>41.414439999999999</v>
          </cell>
          <cell r="AB396">
            <v>47.414439999999999</v>
          </cell>
          <cell r="AC396">
            <v>53.414439999999999</v>
          </cell>
          <cell r="AD396">
            <v>6</v>
          </cell>
        </row>
        <row r="397">
          <cell r="A397" t="str">
            <v>DataSpec</v>
          </cell>
          <cell r="B397" t="str">
            <v>Data</v>
          </cell>
          <cell r="C397" t="str">
            <v>Rating</v>
          </cell>
          <cell r="D397" t="str">
            <v>Rating</v>
          </cell>
          <cell r="E397" t="str">
            <v>Q134KUV_4778</v>
          </cell>
          <cell r="F397" t="str">
            <v>NONE</v>
          </cell>
          <cell r="G397">
            <v>47.78</v>
          </cell>
          <cell r="H397" t="str">
            <v xml:space="preserve">        Augenoptiker, Foto, Kunstgegegenstände</v>
          </cell>
          <cell r="I397" t="str">
            <v>SELF</v>
          </cell>
          <cell r="J397" t="str">
            <v>SELF</v>
          </cell>
          <cell r="K397" t="str">
            <v>OV</v>
          </cell>
          <cell r="L397" t="str">
            <v>NE</v>
          </cell>
          <cell r="M397">
            <v>5</v>
          </cell>
          <cell r="O397" t="str">
            <v>47,78</v>
          </cell>
          <cell r="P397" t="str">
            <v>Augenoptiker, Foto, Kunstgegegenstände</v>
          </cell>
          <cell r="Q397">
            <v>40.445950000000003</v>
          </cell>
          <cell r="R397">
            <v>41.751719999999999</v>
          </cell>
          <cell r="S397">
            <v>42.803989999999999</v>
          </cell>
          <cell r="T397">
            <v>46.079340000000002</v>
          </cell>
          <cell r="U397">
            <v>47.160510000000002</v>
          </cell>
          <cell r="V397">
            <v>40.528019999999998</v>
          </cell>
          <cell r="W397">
            <v>35.412979999999997</v>
          </cell>
          <cell r="X397">
            <v>39.158340000000003</v>
          </cell>
          <cell r="Y397">
            <v>39.108739999999997</v>
          </cell>
          <cell r="Z397">
            <v>37.149149999999999</v>
          </cell>
          <cell r="AA397">
            <v>41.464179999999999</v>
          </cell>
          <cell r="AB397">
            <v>44.226500000000001</v>
          </cell>
          <cell r="AC397">
            <v>50.194400000000002</v>
          </cell>
          <cell r="AD397">
            <v>5.9679000000000002</v>
          </cell>
        </row>
        <row r="398">
          <cell r="A398" t="str">
            <v>DataSpec</v>
          </cell>
          <cell r="B398" t="str">
            <v>Data</v>
          </cell>
          <cell r="C398" t="str">
            <v>Rating</v>
          </cell>
          <cell r="D398" t="str">
            <v>Rating</v>
          </cell>
          <cell r="E398" t="str">
            <v>Q134KUV_47781</v>
          </cell>
          <cell r="F398" t="str">
            <v>NONE</v>
          </cell>
          <cell r="G398" t="str">
            <v>47.78.1</v>
          </cell>
          <cell r="H398" t="str">
            <v xml:space="preserve">          Augenoptiker</v>
          </cell>
          <cell r="I398" t="str">
            <v>SELF</v>
          </cell>
          <cell r="J398" t="str">
            <v>SELF</v>
          </cell>
          <cell r="K398" t="str">
            <v>OV</v>
          </cell>
          <cell r="L398" t="str">
            <v>NE</v>
          </cell>
          <cell r="M398">
            <v>5</v>
          </cell>
          <cell r="O398" t="str">
            <v>47.78.1</v>
          </cell>
          <cell r="P398" t="str">
            <v>Augenoptiker</v>
          </cell>
          <cell r="Q398">
            <v>42.617150000000002</v>
          </cell>
          <cell r="R398">
            <v>40.617710000000002</v>
          </cell>
          <cell r="S398">
            <v>40.936689999999999</v>
          </cell>
          <cell r="T398">
            <v>47.41771</v>
          </cell>
          <cell r="U398">
            <v>46.783749999999998</v>
          </cell>
          <cell r="V398">
            <v>38.783749999999998</v>
          </cell>
          <cell r="W398">
            <v>30.783750000000001</v>
          </cell>
          <cell r="X398">
            <v>36.512590000000003</v>
          </cell>
          <cell r="Y398">
            <v>36.502879999999998</v>
          </cell>
          <cell r="Z398">
            <v>32.933039999999998</v>
          </cell>
          <cell r="AA398">
            <v>34.165469999999999</v>
          </cell>
          <cell r="AB398">
            <v>33.227330000000002</v>
          </cell>
          <cell r="AC398">
            <v>39.227330000000002</v>
          </cell>
          <cell r="AD398">
            <v>6</v>
          </cell>
        </row>
        <row r="399">
          <cell r="A399" t="str">
            <v>DataSpec</v>
          </cell>
          <cell r="B399" t="str">
            <v>Data</v>
          </cell>
          <cell r="C399" t="str">
            <v>Rating</v>
          </cell>
          <cell r="D399" t="str">
            <v>Rating</v>
          </cell>
          <cell r="E399" t="str">
            <v>Q134KUV_47782</v>
          </cell>
          <cell r="F399" t="str">
            <v>NONE</v>
          </cell>
          <cell r="G399" t="str">
            <v>47.78.2</v>
          </cell>
          <cell r="H399" t="str">
            <v xml:space="preserve">          Foto- und optische Erzeugnisse</v>
          </cell>
          <cell r="I399" t="str">
            <v>SELF</v>
          </cell>
          <cell r="J399" t="str">
            <v>SELF</v>
          </cell>
          <cell r="K399" t="str">
            <v>OV</v>
          </cell>
          <cell r="L399" t="str">
            <v>NE</v>
          </cell>
          <cell r="M399">
            <v>5</v>
          </cell>
          <cell r="O399" t="str">
            <v>47.78.2</v>
          </cell>
          <cell r="P399" t="str">
            <v>Foto- und optische Erzeugnisse</v>
          </cell>
          <cell r="Q399">
            <v>43.027360000000002</v>
          </cell>
          <cell r="R399">
            <v>42.905830000000002</v>
          </cell>
          <cell r="S399">
            <v>40.151910000000001</v>
          </cell>
          <cell r="T399">
            <v>41.465110000000003</v>
          </cell>
          <cell r="U399">
            <v>44.238660000000003</v>
          </cell>
          <cell r="V399">
            <v>38.525979999999997</v>
          </cell>
          <cell r="W399">
            <v>34.862020000000001</v>
          </cell>
          <cell r="X399">
            <v>34.782589999999999</v>
          </cell>
          <cell r="Y399">
            <v>35.689770000000003</v>
          </cell>
          <cell r="Z399">
            <v>35.8339</v>
          </cell>
          <cell r="AA399">
            <v>41.8339</v>
          </cell>
          <cell r="AB399">
            <v>44.567070000000001</v>
          </cell>
          <cell r="AC399">
            <v>48.810229999999997</v>
          </cell>
          <cell r="AD399">
            <v>4.243159999999996</v>
          </cell>
        </row>
        <row r="400">
          <cell r="A400" t="str">
            <v>DataSpec</v>
          </cell>
          <cell r="B400" t="str">
            <v>Data</v>
          </cell>
          <cell r="C400" t="str">
            <v>Rating</v>
          </cell>
          <cell r="D400" t="str">
            <v>Rating</v>
          </cell>
          <cell r="E400" t="str">
            <v>Q134KUV_47783</v>
          </cell>
          <cell r="F400" t="str">
            <v>NONE</v>
          </cell>
          <cell r="G400" t="str">
            <v>47.78.3</v>
          </cell>
          <cell r="H400" t="str">
            <v xml:space="preserve">          Kunstgegenstände, Geschenkartikel u.a.</v>
          </cell>
          <cell r="I400" t="str">
            <v>SELF</v>
          </cell>
          <cell r="J400" t="str">
            <v>SELF</v>
          </cell>
          <cell r="K400" t="str">
            <v>OV</v>
          </cell>
          <cell r="L400" t="str">
            <v>NE</v>
          </cell>
          <cell r="M400">
            <v>5</v>
          </cell>
          <cell r="O400" t="str">
            <v>47.78.3</v>
          </cell>
          <cell r="P400" t="str">
            <v>Kunstgegenstände, Geschenkartikel u.a.</v>
          </cell>
          <cell r="Q400">
            <v>35.66957</v>
          </cell>
          <cell r="R400">
            <v>43.203360000000004</v>
          </cell>
          <cell r="S400">
            <v>45.612009999999998</v>
          </cell>
          <cell r="T400">
            <v>49.063380000000002</v>
          </cell>
          <cell r="U400">
            <v>53.387949999999996</v>
          </cell>
          <cell r="V400">
            <v>45.387949999999996</v>
          </cell>
          <cell r="W400">
            <v>37.387949999999996</v>
          </cell>
          <cell r="X400">
            <v>38.945039999999999</v>
          </cell>
          <cell r="Y400">
            <v>36.43674</v>
          </cell>
          <cell r="Z400">
            <v>35.20926</v>
          </cell>
          <cell r="AA400">
            <v>41.20926</v>
          </cell>
          <cell r="AB400">
            <v>47.20926</v>
          </cell>
          <cell r="AC400">
            <v>53.20926</v>
          </cell>
          <cell r="AD400">
            <v>6</v>
          </cell>
        </row>
        <row r="401">
          <cell r="A401" t="str">
            <v>DataSpec</v>
          </cell>
          <cell r="B401" t="str">
            <v>Data</v>
          </cell>
          <cell r="C401" t="str">
            <v>Rating</v>
          </cell>
          <cell r="D401" t="str">
            <v>Rating</v>
          </cell>
          <cell r="E401" t="str">
            <v>Q134KUV_47789</v>
          </cell>
          <cell r="F401" t="str">
            <v>NONE</v>
          </cell>
          <cell r="G401" t="str">
            <v>47.78.9</v>
          </cell>
          <cell r="H401" t="str">
            <v xml:space="preserve">          Brennstoffe, Waffen, Munition u.a.</v>
          </cell>
          <cell r="I401" t="str">
            <v>SELF</v>
          </cell>
          <cell r="J401" t="str">
            <v>SELF</v>
          </cell>
          <cell r="K401" t="str">
            <v>OV</v>
          </cell>
          <cell r="L401" t="str">
            <v>NE</v>
          </cell>
          <cell r="M401">
            <v>5</v>
          </cell>
          <cell r="O401" t="str">
            <v>47.78.9</v>
          </cell>
          <cell r="P401" t="str">
            <v>Brennstoffe, Waffen, Munition u.a.</v>
          </cell>
          <cell r="Q401">
            <v>41.65878</v>
          </cell>
          <cell r="R401">
            <v>41.388739999999999</v>
          </cell>
          <cell r="S401">
            <v>42.688940000000002</v>
          </cell>
          <cell r="T401">
            <v>44.141219999999997</v>
          </cell>
          <cell r="U401">
            <v>44.038719999999998</v>
          </cell>
          <cell r="V401">
            <v>39.104460000000003</v>
          </cell>
          <cell r="W401">
            <v>37.244190000000003</v>
          </cell>
          <cell r="X401">
            <v>41.607860000000002</v>
          </cell>
          <cell r="Y401">
            <v>42.813009999999998</v>
          </cell>
          <cell r="Z401">
            <v>41.111229999999999</v>
          </cell>
          <cell r="AA401">
            <v>46.026130000000002</v>
          </cell>
          <cell r="AB401">
            <v>49.393920000000001</v>
          </cell>
          <cell r="AC401">
            <v>55.393920000000001</v>
          </cell>
          <cell r="AD401">
            <v>6</v>
          </cell>
        </row>
        <row r="402">
          <cell r="A402" t="str">
            <v>DataSpec</v>
          </cell>
          <cell r="B402" t="str">
            <v>Data</v>
          </cell>
          <cell r="C402" t="str">
            <v>Rating</v>
          </cell>
          <cell r="D402" t="str">
            <v>Rating</v>
          </cell>
          <cell r="E402" t="str">
            <v>Q134KUV_4779</v>
          </cell>
          <cell r="F402" t="str">
            <v>NONE</v>
          </cell>
          <cell r="G402">
            <v>47.79</v>
          </cell>
          <cell r="H402" t="str">
            <v xml:space="preserve">        Antiquitäten, Gebrauchtwaren</v>
          </cell>
          <cell r="I402" t="str">
            <v>SELF</v>
          </cell>
          <cell r="J402" t="str">
            <v>SELF</v>
          </cell>
          <cell r="K402" t="str">
            <v>OV</v>
          </cell>
          <cell r="L402" t="str">
            <v>NE</v>
          </cell>
          <cell r="M402">
            <v>5</v>
          </cell>
          <cell r="O402" t="str">
            <v>47,79</v>
          </cell>
          <cell r="P402" t="str">
            <v>Antiquitäten, Gebrauchtwaren</v>
          </cell>
          <cell r="Q402">
            <v>30.249590000000001</v>
          </cell>
          <cell r="R402">
            <v>34.930999999999997</v>
          </cell>
          <cell r="S402">
            <v>42.930999999999997</v>
          </cell>
          <cell r="T402">
            <v>44.243220000000001</v>
          </cell>
          <cell r="U402">
            <v>44.56306</v>
          </cell>
          <cell r="V402">
            <v>37.96725</v>
          </cell>
          <cell r="W402">
            <v>29.96725</v>
          </cell>
          <cell r="X402">
            <v>33.991959999999999</v>
          </cell>
          <cell r="Y402">
            <v>34.481740000000002</v>
          </cell>
          <cell r="Z402">
            <v>42.481740000000002</v>
          </cell>
          <cell r="AA402">
            <v>48.481740000000002</v>
          </cell>
          <cell r="AB402">
            <v>46.019370000000002</v>
          </cell>
          <cell r="AC402">
            <v>49.684339999999999</v>
          </cell>
          <cell r="AD402">
            <v>3.6649699999999967</v>
          </cell>
        </row>
        <row r="403">
          <cell r="A403" t="str">
            <v>DataSpec</v>
          </cell>
          <cell r="B403" t="str">
            <v>Data</v>
          </cell>
          <cell r="C403" t="str">
            <v>Rating</v>
          </cell>
          <cell r="D403" t="str">
            <v>Rating</v>
          </cell>
          <cell r="E403" t="str">
            <v>Q134KUV_478</v>
          </cell>
          <cell r="F403" t="str">
            <v>NONE</v>
          </cell>
          <cell r="G403">
            <v>47.8</v>
          </cell>
          <cell r="H403" t="str">
            <v xml:space="preserve">      Verkaufsstände und Märkte</v>
          </cell>
          <cell r="I403" t="str">
            <v>SELF</v>
          </cell>
          <cell r="J403" t="str">
            <v>SELF</v>
          </cell>
          <cell r="K403" t="str">
            <v>OV</v>
          </cell>
          <cell r="L403" t="str">
            <v>NE</v>
          </cell>
          <cell r="M403">
            <v>5</v>
          </cell>
          <cell r="O403" t="str">
            <v>47,8</v>
          </cell>
          <cell r="P403" t="str">
            <v>Verkaufsstände und Märkte</v>
          </cell>
          <cell r="Q403">
            <v>44.158639999999998</v>
          </cell>
          <cell r="R403">
            <v>43.508620000000001</v>
          </cell>
          <cell r="S403">
            <v>44.670200000000001</v>
          </cell>
          <cell r="T403">
            <v>43.836680000000001</v>
          </cell>
          <cell r="U403">
            <v>43.811689999999999</v>
          </cell>
          <cell r="V403">
            <v>43.251150000000003</v>
          </cell>
          <cell r="W403">
            <v>42.238819999999997</v>
          </cell>
          <cell r="X403">
            <v>43.877009999999999</v>
          </cell>
          <cell r="Y403">
            <v>40.862470000000002</v>
          </cell>
          <cell r="Z403">
            <v>42.60819</v>
          </cell>
          <cell r="AA403">
            <v>40.67698</v>
          </cell>
          <cell r="AB403">
            <v>40.721029999999999</v>
          </cell>
          <cell r="AC403">
            <v>41.711750000000002</v>
          </cell>
          <cell r="AD403">
            <v>0.99072000000000315</v>
          </cell>
        </row>
        <row r="404">
          <cell r="A404" t="str">
            <v>DataSpec</v>
          </cell>
          <cell r="B404" t="str">
            <v>Data</v>
          </cell>
          <cell r="C404" t="str">
            <v>Rating</v>
          </cell>
          <cell r="D404" t="str">
            <v>Rating</v>
          </cell>
          <cell r="E404" t="str">
            <v>Q134KUV_479</v>
          </cell>
          <cell r="F404" t="str">
            <v>NONE</v>
          </cell>
          <cell r="G404">
            <v>47.9</v>
          </cell>
          <cell r="H404" t="str">
            <v xml:space="preserve">      Versandhandel, sonstiger nicht-stationärer EH</v>
          </cell>
          <cell r="I404" t="str">
            <v>SELF</v>
          </cell>
          <cell r="J404" t="str">
            <v>SELF</v>
          </cell>
          <cell r="K404" t="str">
            <v>OV</v>
          </cell>
          <cell r="L404" t="str">
            <v>NE</v>
          </cell>
          <cell r="M404">
            <v>5</v>
          </cell>
          <cell r="O404" t="str">
            <v>47,9</v>
          </cell>
          <cell r="P404" t="str">
            <v>Versandhandel, sonstiger nicht-stationärer EH</v>
          </cell>
          <cell r="Q404">
            <v>43.527999999999999</v>
          </cell>
          <cell r="R404">
            <v>41.136110000000002</v>
          </cell>
          <cell r="S404">
            <v>39.190280000000001</v>
          </cell>
          <cell r="T404">
            <v>40.872709999999998</v>
          </cell>
          <cell r="U404">
            <v>38.485660000000003</v>
          </cell>
          <cell r="V404">
            <v>38.579479999999997</v>
          </cell>
          <cell r="W404">
            <v>37.90428</v>
          </cell>
          <cell r="X404">
            <v>37.602510000000002</v>
          </cell>
          <cell r="Y404">
            <v>36.187899999999999</v>
          </cell>
          <cell r="Z404">
            <v>37.410919999999997</v>
          </cell>
          <cell r="AA404">
            <v>39.888179999999998</v>
          </cell>
          <cell r="AB404">
            <v>38.591459999999998</v>
          </cell>
          <cell r="AC404">
            <v>40.016759999999998</v>
          </cell>
          <cell r="AD404">
            <v>1.4253</v>
          </cell>
        </row>
        <row r="405">
          <cell r="A405" t="str">
            <v>DataSpec</v>
          </cell>
          <cell r="B405" t="str">
            <v>Data</v>
          </cell>
          <cell r="C405" t="str">
            <v>Rating</v>
          </cell>
          <cell r="D405" t="str">
            <v>Rating</v>
          </cell>
          <cell r="E405" t="str">
            <v>Q134KUV_4791</v>
          </cell>
          <cell r="F405" t="str">
            <v>NONE</v>
          </cell>
          <cell r="G405">
            <v>47.91</v>
          </cell>
          <cell r="H405" t="str">
            <v xml:space="preserve">        Versand- und Internet-Einzelhandel</v>
          </cell>
          <cell r="I405" t="str">
            <v>SELF</v>
          </cell>
          <cell r="J405" t="str">
            <v>SELF</v>
          </cell>
          <cell r="K405" t="str">
            <v>OV</v>
          </cell>
          <cell r="L405" t="str">
            <v>NE</v>
          </cell>
          <cell r="M405">
            <v>5</v>
          </cell>
          <cell r="O405" t="str">
            <v>47,91</v>
          </cell>
          <cell r="P405" t="str">
            <v>Versand- und Internet-Einzelhandel</v>
          </cell>
          <cell r="Q405">
            <v>44.612659999999998</v>
          </cell>
          <cell r="R405">
            <v>40.928699999999999</v>
          </cell>
          <cell r="S405">
            <v>39.126869999999997</v>
          </cell>
          <cell r="T405">
            <v>38.271349999999998</v>
          </cell>
          <cell r="U405">
            <v>38.04927</v>
          </cell>
          <cell r="V405">
            <v>42.096469999999997</v>
          </cell>
          <cell r="W405">
            <v>42.004339999999999</v>
          </cell>
          <cell r="X405">
            <v>41.658180000000002</v>
          </cell>
          <cell r="Y405">
            <v>40.948459999999997</v>
          </cell>
          <cell r="Z405">
            <v>42.047170000000001</v>
          </cell>
          <cell r="AA405">
            <v>48.076479999999997</v>
          </cell>
          <cell r="AB405">
            <v>51.726030000000002</v>
          </cell>
          <cell r="AC405">
            <v>47.746209999999998</v>
          </cell>
          <cell r="AD405">
            <v>-3.9798200000000037</v>
          </cell>
        </row>
        <row r="406">
          <cell r="A406" t="str">
            <v>DataSpec</v>
          </cell>
          <cell r="B406" t="str">
            <v>Data</v>
          </cell>
          <cell r="C406" t="str">
            <v>Rating</v>
          </cell>
          <cell r="D406" t="str">
            <v>Rating</v>
          </cell>
          <cell r="E406" t="str">
            <v>Q134KUV_47911</v>
          </cell>
          <cell r="F406" t="str">
            <v>NONE</v>
          </cell>
          <cell r="G406" t="str">
            <v>47.91.1</v>
          </cell>
          <cell r="H406" t="str">
            <v xml:space="preserve">          Versandhandel mit Bekleidung, Schuhen</v>
          </cell>
          <cell r="I406" t="str">
            <v>SELF</v>
          </cell>
          <cell r="J406" t="str">
            <v>SELF</v>
          </cell>
          <cell r="K406" t="str">
            <v>OV</v>
          </cell>
          <cell r="L406" t="str">
            <v>NE</v>
          </cell>
          <cell r="M406">
            <v>5</v>
          </cell>
          <cell r="O406" t="str">
            <v>47.91.1</v>
          </cell>
          <cell r="P406" t="str">
            <v>Versandhandel mit Bekleidung, Schuhen</v>
          </cell>
          <cell r="Q406">
            <v>41.291260000000001</v>
          </cell>
          <cell r="R406">
            <v>39.02317</v>
          </cell>
          <cell r="S406">
            <v>41.638579999999997</v>
          </cell>
          <cell r="T406">
            <v>43.24539</v>
          </cell>
          <cell r="U406">
            <v>41.916330000000002</v>
          </cell>
          <cell r="V406">
            <v>43.276499999999999</v>
          </cell>
          <cell r="W406">
            <v>43.230559999999997</v>
          </cell>
          <cell r="X406">
            <v>43.593530000000001</v>
          </cell>
          <cell r="Y406">
            <v>42.909469999999999</v>
          </cell>
          <cell r="Z406">
            <v>43.402200000000001</v>
          </cell>
          <cell r="AA406">
            <v>49.390230000000003</v>
          </cell>
          <cell r="AB406">
            <v>43.390230000000003</v>
          </cell>
          <cell r="AC406">
            <v>47.701749999999997</v>
          </cell>
          <cell r="AD406">
            <v>4.3115199999999945</v>
          </cell>
        </row>
        <row r="407">
          <cell r="A407" t="str">
            <v>DataSpec</v>
          </cell>
          <cell r="B407" t="str">
            <v>Data</v>
          </cell>
          <cell r="C407" t="str">
            <v>Rating</v>
          </cell>
          <cell r="D407" t="str">
            <v>Rating</v>
          </cell>
          <cell r="E407" t="str">
            <v>Q134KUV_47919</v>
          </cell>
          <cell r="F407" t="str">
            <v>NONE</v>
          </cell>
          <cell r="G407" t="str">
            <v>47.91.9</v>
          </cell>
          <cell r="H407" t="str">
            <v xml:space="preserve">          Sonstiger Versand- und Internet-Einzelhandel</v>
          </cell>
          <cell r="I407" t="str">
            <v>SELF</v>
          </cell>
          <cell r="J407" t="str">
            <v>SELF</v>
          </cell>
          <cell r="K407" t="str">
            <v>OV</v>
          </cell>
          <cell r="L407" t="str">
            <v>NE</v>
          </cell>
          <cell r="M407">
            <v>5</v>
          </cell>
          <cell r="O407" t="str">
            <v>47.91.9</v>
          </cell>
          <cell r="P407" t="str">
            <v>Sonstiger Versand- und Internet-Einzelhandel</v>
          </cell>
          <cell r="Q407">
            <v>45.478490000000001</v>
          </cell>
          <cell r="R407">
            <v>41.38129</v>
          </cell>
          <cell r="S407">
            <v>38.549700000000001</v>
          </cell>
          <cell r="T407">
            <v>37.128689999999999</v>
          </cell>
          <cell r="U407">
            <v>37.160820000000001</v>
          </cell>
          <cell r="V407">
            <v>41.84384</v>
          </cell>
          <cell r="W407">
            <v>41.741759999999999</v>
          </cell>
          <cell r="X407">
            <v>41.243749999999999</v>
          </cell>
          <cell r="Y407">
            <v>40.52854</v>
          </cell>
          <cell r="Z407">
            <v>41.757019999999997</v>
          </cell>
          <cell r="AA407">
            <v>47.757019999999997</v>
          </cell>
          <cell r="AB407">
            <v>53.757019999999997</v>
          </cell>
          <cell r="AC407">
            <v>47.757019999999997</v>
          </cell>
          <cell r="AD407">
            <v>-6</v>
          </cell>
        </row>
        <row r="408">
          <cell r="A408" t="str">
            <v>DataSpec</v>
          </cell>
          <cell r="B408" t="str">
            <v>Data</v>
          </cell>
          <cell r="C408" t="str">
            <v>Rating</v>
          </cell>
          <cell r="D408" t="str">
            <v>Rating</v>
          </cell>
          <cell r="E408" t="str">
            <v>Q134KUV_4799</v>
          </cell>
          <cell r="F408" t="str">
            <v>NONE</v>
          </cell>
          <cell r="G408">
            <v>47.99</v>
          </cell>
          <cell r="H408" t="str">
            <v xml:space="preserve">        Lager-,  Haustür-,  Automatenverkauf</v>
          </cell>
          <cell r="I408" t="str">
            <v>SELF</v>
          </cell>
          <cell r="J408" t="str">
            <v>SELF</v>
          </cell>
          <cell r="K408" t="str">
            <v>OV</v>
          </cell>
          <cell r="L408" t="str">
            <v>NE</v>
          </cell>
          <cell r="M408">
            <v>5</v>
          </cell>
          <cell r="O408" t="str">
            <v>47,99</v>
          </cell>
          <cell r="P408" t="str">
            <v>Lager-,  Haustür-,  Automatenverkauf</v>
          </cell>
          <cell r="Q408">
            <v>42.808300000000003</v>
          </cell>
          <cell r="R408">
            <v>41.278970000000001</v>
          </cell>
          <cell r="S408">
            <v>39.23536</v>
          </cell>
          <cell r="T408">
            <v>42.720840000000003</v>
          </cell>
          <cell r="U408">
            <v>38.795929999999998</v>
          </cell>
          <cell r="V408">
            <v>35.951079999999997</v>
          </cell>
          <cell r="W408">
            <v>34.839590000000001</v>
          </cell>
          <cell r="X408">
            <v>34.570830000000001</v>
          </cell>
          <cell r="Y408">
            <v>32.629300000000001</v>
          </cell>
          <cell r="Z408">
            <v>33.945259999999998</v>
          </cell>
          <cell r="AA408">
            <v>32.72101</v>
          </cell>
          <cell r="AB408">
            <v>27.316220000000001</v>
          </cell>
          <cell r="AC408">
            <v>33.283200000000001</v>
          </cell>
          <cell r="AD408">
            <v>5.9669799999999995</v>
          </cell>
        </row>
        <row r="409">
          <cell r="A409" t="str">
            <v>DataSpec</v>
          </cell>
          <cell r="B409" t="str">
            <v>Data</v>
          </cell>
          <cell r="C409" t="str">
            <v>Rating</v>
          </cell>
          <cell r="D409" t="str">
            <v>Rating</v>
          </cell>
          <cell r="E409" t="str">
            <v>Q134KUV_47991</v>
          </cell>
          <cell r="F409" t="str">
            <v>NONE</v>
          </cell>
          <cell r="G409" t="str">
            <v>47.99.1</v>
          </cell>
          <cell r="H409" t="str">
            <v xml:space="preserve">          Einzelhandel vom Lager mit Brennstoffen</v>
          </cell>
          <cell r="I409" t="str">
            <v>SELF</v>
          </cell>
          <cell r="J409" t="str">
            <v>SELF</v>
          </cell>
          <cell r="K409" t="str">
            <v>OV</v>
          </cell>
          <cell r="L409" t="str">
            <v>NE</v>
          </cell>
          <cell r="M409">
            <v>5</v>
          </cell>
          <cell r="O409" t="str">
            <v>47.99.1</v>
          </cell>
          <cell r="P409" t="str">
            <v>Einzelhandel vom Lager mit Brennstoffen</v>
          </cell>
          <cell r="Q409">
            <v>43.639620000000001</v>
          </cell>
          <cell r="R409">
            <v>40.589039999999997</v>
          </cell>
          <cell r="S409">
            <v>39.855420000000002</v>
          </cell>
          <cell r="T409">
            <v>39.478209999999997</v>
          </cell>
          <cell r="U409">
            <v>39.011429999999997</v>
          </cell>
          <cell r="V409">
            <v>42.645090000000003</v>
          </cell>
          <cell r="W409">
            <v>42.546950000000002</v>
          </cell>
          <cell r="X409">
            <v>42.327309999999997</v>
          </cell>
          <cell r="Y409">
            <v>41.628279999999997</v>
          </cell>
          <cell r="Z409">
            <v>42.635120000000001</v>
          </cell>
          <cell r="AA409">
            <v>36.635120000000001</v>
          </cell>
          <cell r="AB409">
            <v>35.467410000000001</v>
          </cell>
          <cell r="AC409">
            <v>40.915030000000002</v>
          </cell>
          <cell r="AD409">
            <v>5.4476200000000006</v>
          </cell>
        </row>
        <row r="410">
          <cell r="A410" t="str">
            <v>DataSpec</v>
          </cell>
          <cell r="B410" t="str">
            <v>Data</v>
          </cell>
          <cell r="C410" t="str">
            <v>Rating</v>
          </cell>
          <cell r="D410" t="str">
            <v>Rating</v>
          </cell>
          <cell r="E410" t="str">
            <v>Q134KUV_47999</v>
          </cell>
          <cell r="F410" t="str">
            <v>NONE</v>
          </cell>
          <cell r="G410" t="str">
            <v>47.99.9</v>
          </cell>
          <cell r="H410" t="str">
            <v xml:space="preserve">          Haustür-, Automaten- und Direktverkauf</v>
          </cell>
          <cell r="I410" t="str">
            <v>SELF</v>
          </cell>
          <cell r="J410" t="str">
            <v>SELF</v>
          </cell>
          <cell r="K410" t="str">
            <v>OV</v>
          </cell>
          <cell r="L410" t="str">
            <v>NE</v>
          </cell>
          <cell r="M410">
            <v>5</v>
          </cell>
          <cell r="O410" t="str">
            <v>47.99.9</v>
          </cell>
          <cell r="P410" t="str">
            <v>Haustür-, Automaten- und Direktverkauf</v>
          </cell>
          <cell r="Q410">
            <v>42.717149999999997</v>
          </cell>
          <cell r="R410">
            <v>41.363630000000001</v>
          </cell>
          <cell r="S410">
            <v>39.165559999999999</v>
          </cell>
          <cell r="T410">
            <v>43.084809999999997</v>
          </cell>
          <cell r="U410">
            <v>38.77167</v>
          </cell>
          <cell r="V410">
            <v>35.073259999999998</v>
          </cell>
          <cell r="W410">
            <v>33.828000000000003</v>
          </cell>
          <cell r="X410">
            <v>33.544620000000002</v>
          </cell>
          <cell r="Y410">
            <v>31.438700000000001</v>
          </cell>
          <cell r="Z410">
            <v>32.795560000000002</v>
          </cell>
          <cell r="AA410">
            <v>32.252630000000003</v>
          </cell>
          <cell r="AB410">
            <v>26.393370000000001</v>
          </cell>
          <cell r="AC410">
            <v>32.393369999999997</v>
          </cell>
          <cell r="AD410">
            <v>5.9999999999999964</v>
          </cell>
        </row>
        <row r="411">
          <cell r="A411" t="str">
            <v>DataSpec</v>
          </cell>
          <cell r="B411" t="str">
            <v>Data</v>
          </cell>
          <cell r="C411" t="str">
            <v>Rating</v>
          </cell>
          <cell r="D411" t="str">
            <v>Rating</v>
          </cell>
          <cell r="E411" t="str">
            <v>Q134KUV_H</v>
          </cell>
          <cell r="F411" t="str">
            <v>NONE</v>
          </cell>
          <cell r="G411" t="str">
            <v>H</v>
          </cell>
          <cell r="H411" t="str">
            <v>Verkehr und Lagerei</v>
          </cell>
          <cell r="I411" t="str">
            <v>SELF</v>
          </cell>
          <cell r="J411" t="str">
            <v>SELF</v>
          </cell>
          <cell r="K411" t="str">
            <v>OV</v>
          </cell>
          <cell r="L411" t="str">
            <v>NE</v>
          </cell>
          <cell r="M411">
            <v>5</v>
          </cell>
          <cell r="O411" t="str">
            <v>H</v>
          </cell>
          <cell r="P411" t="str">
            <v>Verkehr und Lagerei</v>
          </cell>
          <cell r="Q411">
            <v>45.688009999999998</v>
          </cell>
          <cell r="R411">
            <v>42.877079999999999</v>
          </cell>
          <cell r="S411">
            <v>42.107379999999999</v>
          </cell>
          <cell r="T411">
            <v>44.111840000000001</v>
          </cell>
          <cell r="U411">
            <v>43.854219999999998</v>
          </cell>
          <cell r="V411">
            <v>44.00356</v>
          </cell>
          <cell r="W411">
            <v>40.25159</v>
          </cell>
          <cell r="X411">
            <v>43.543349999999997</v>
          </cell>
          <cell r="Y411">
            <v>43.201529999999998</v>
          </cell>
          <cell r="Z411">
            <v>44.379710000000003</v>
          </cell>
          <cell r="AA411">
            <v>42.031370000000003</v>
          </cell>
          <cell r="AB411">
            <v>42.799880000000002</v>
          </cell>
          <cell r="AC411">
            <v>46.288029999999999</v>
          </cell>
          <cell r="AD411">
            <v>3.4881499999999974</v>
          </cell>
        </row>
        <row r="412">
          <cell r="A412" t="str">
            <v>DataSpec</v>
          </cell>
          <cell r="B412" t="str">
            <v>Data</v>
          </cell>
          <cell r="C412" t="str">
            <v>Rating</v>
          </cell>
          <cell r="D412" t="str">
            <v>Rating</v>
          </cell>
          <cell r="E412" t="str">
            <v>Q134KUV_49</v>
          </cell>
          <cell r="F412" t="str">
            <v>NONE</v>
          </cell>
          <cell r="G412">
            <v>49</v>
          </cell>
          <cell r="H412" t="str">
            <v xml:space="preserve">    Landverkehr</v>
          </cell>
          <cell r="I412" t="str">
            <v>SELF</v>
          </cell>
          <cell r="J412" t="str">
            <v>SELF</v>
          </cell>
          <cell r="K412" t="str">
            <v>OV</v>
          </cell>
          <cell r="L412" t="str">
            <v>NE</v>
          </cell>
          <cell r="M412">
            <v>5</v>
          </cell>
          <cell r="O412">
            <v>49</v>
          </cell>
          <cell r="P412" t="str">
            <v>Landverkehr</v>
          </cell>
          <cell r="Q412">
            <v>46.698369999999997</v>
          </cell>
          <cell r="R412">
            <v>42.371009999999998</v>
          </cell>
          <cell r="S412">
            <v>43.590110000000003</v>
          </cell>
          <cell r="T412">
            <v>45.167940000000002</v>
          </cell>
          <cell r="U412">
            <v>44.687899999999999</v>
          </cell>
          <cell r="V412">
            <v>45.194740000000003</v>
          </cell>
          <cell r="W412">
            <v>40.238950000000003</v>
          </cell>
          <cell r="X412">
            <v>44.046500000000002</v>
          </cell>
          <cell r="Y412">
            <v>43.725819999999999</v>
          </cell>
          <cell r="Z412">
            <v>44.531399999999998</v>
          </cell>
          <cell r="AA412">
            <v>40.703440000000001</v>
          </cell>
          <cell r="AB412">
            <v>42.267620000000001</v>
          </cell>
          <cell r="AC412">
            <v>45.69876</v>
          </cell>
          <cell r="AD412">
            <v>3.4311399999999992</v>
          </cell>
        </row>
        <row r="413">
          <cell r="A413" t="str">
            <v>DataSpec</v>
          </cell>
          <cell r="B413" t="str">
            <v>Data</v>
          </cell>
          <cell r="C413" t="str">
            <v>Rating</v>
          </cell>
          <cell r="D413" t="str">
            <v>Rating</v>
          </cell>
          <cell r="E413" t="str">
            <v>Q134KUV_491</v>
          </cell>
          <cell r="F413" t="str">
            <v>NONE</v>
          </cell>
          <cell r="G413">
            <v>49.1</v>
          </cell>
          <cell r="H413" t="str">
            <v xml:space="preserve">      Eisenbahn-Personenfernverkehr</v>
          </cell>
          <cell r="I413" t="str">
            <v>SELF</v>
          </cell>
          <cell r="J413" t="str">
            <v>SELF</v>
          </cell>
          <cell r="K413" t="str">
            <v>OV</v>
          </cell>
          <cell r="L413" t="str">
            <v>NE</v>
          </cell>
          <cell r="M413">
            <v>5</v>
          </cell>
          <cell r="O413" t="str">
            <v>49,1</v>
          </cell>
          <cell r="P413" t="str">
            <v>Eisenbahn-Personenfernverkehr</v>
          </cell>
          <cell r="Q413">
            <v>43.167259999999999</v>
          </cell>
          <cell r="R413">
            <v>42.191090000000003</v>
          </cell>
          <cell r="S413">
            <v>36.701639999999998</v>
          </cell>
          <cell r="T413">
            <v>40.632069999999999</v>
          </cell>
          <cell r="U413">
            <v>44.053919999999998</v>
          </cell>
          <cell r="V413">
            <v>39.484679999999997</v>
          </cell>
          <cell r="W413">
            <v>35.6355</v>
          </cell>
          <cell r="X413">
            <v>39.758830000000003</v>
          </cell>
          <cell r="Y413">
            <v>39.683929999999997</v>
          </cell>
          <cell r="Z413">
            <v>39.002510000000001</v>
          </cell>
          <cell r="AA413">
            <v>42.74747</v>
          </cell>
          <cell r="AB413">
            <v>45.613289999999999</v>
          </cell>
          <cell r="AC413">
            <v>47.8538</v>
          </cell>
          <cell r="AD413">
            <v>2.2405100000000004</v>
          </cell>
        </row>
        <row r="414">
          <cell r="A414" t="str">
            <v>DataSpec</v>
          </cell>
          <cell r="B414" t="str">
            <v>Data</v>
          </cell>
          <cell r="C414" t="str">
            <v>Rating</v>
          </cell>
          <cell r="D414" t="str">
            <v>Rating</v>
          </cell>
          <cell r="E414" t="str">
            <v>Q134KUV_492</v>
          </cell>
          <cell r="F414" t="str">
            <v>NONE</v>
          </cell>
          <cell r="G414">
            <v>49.2</v>
          </cell>
          <cell r="H414" t="str">
            <v xml:space="preserve">      Eisenbahn-Güterverkehr</v>
          </cell>
          <cell r="I414" t="str">
            <v>SELF</v>
          </cell>
          <cell r="J414" t="str">
            <v>SELF</v>
          </cell>
          <cell r="K414" t="str">
            <v>OV</v>
          </cell>
          <cell r="L414" t="str">
            <v>NE</v>
          </cell>
          <cell r="M414">
            <v>5</v>
          </cell>
          <cell r="O414" t="str">
            <v>49,2</v>
          </cell>
          <cell r="P414" t="str">
            <v>Eisenbahn-Güterverkehr</v>
          </cell>
          <cell r="Q414">
            <v>45.733229999999999</v>
          </cell>
          <cell r="R414">
            <v>44.999369999999999</v>
          </cell>
          <cell r="S414">
            <v>44.115729999999999</v>
          </cell>
          <cell r="T414">
            <v>45.894260000000003</v>
          </cell>
          <cell r="U414">
            <v>45.105589999999999</v>
          </cell>
          <cell r="V414">
            <v>44.47672</v>
          </cell>
          <cell r="W414">
            <v>43.20196</v>
          </cell>
          <cell r="X414">
            <v>43.87247</v>
          </cell>
          <cell r="Y414">
            <v>43.49877</v>
          </cell>
          <cell r="Z414">
            <v>44.073909999999998</v>
          </cell>
          <cell r="AA414">
            <v>38.073909999999998</v>
          </cell>
          <cell r="AB414">
            <v>42.107280000000003</v>
          </cell>
          <cell r="AC414">
            <v>44.062860000000001</v>
          </cell>
          <cell r="AD414">
            <v>1.9555799999999977</v>
          </cell>
        </row>
        <row r="415">
          <cell r="A415" t="str">
            <v>DataSpec</v>
          </cell>
          <cell r="B415" t="str">
            <v>Data</v>
          </cell>
          <cell r="C415" t="str">
            <v>Rating</v>
          </cell>
          <cell r="D415" t="str">
            <v>Rating</v>
          </cell>
          <cell r="E415" t="str">
            <v>Q134KUV_493</v>
          </cell>
          <cell r="F415" t="str">
            <v>NONE</v>
          </cell>
          <cell r="G415">
            <v>49.3</v>
          </cell>
          <cell r="H415" t="str">
            <v xml:space="preserve">      Land-Personennahverkehr, Omnibusverkehr</v>
          </cell>
          <cell r="I415" t="str">
            <v>SELF</v>
          </cell>
          <cell r="J415" t="str">
            <v>SELF</v>
          </cell>
          <cell r="K415" t="str">
            <v>OV</v>
          </cell>
          <cell r="L415" t="str">
            <v>NE</v>
          </cell>
          <cell r="M415">
            <v>5</v>
          </cell>
          <cell r="O415" t="str">
            <v>49,3</v>
          </cell>
          <cell r="P415" t="str">
            <v>Land-Personennahverkehr, Omnibusverkehr</v>
          </cell>
          <cell r="Q415">
            <v>49.899810000000002</v>
          </cell>
          <cell r="R415">
            <v>41.899810000000002</v>
          </cell>
          <cell r="S415">
            <v>40.011209999999998</v>
          </cell>
          <cell r="T415">
            <v>40.623849999999997</v>
          </cell>
          <cell r="U415">
            <v>45.224290000000003</v>
          </cell>
          <cell r="V415">
            <v>44.7102</v>
          </cell>
          <cell r="W415">
            <v>36.7102</v>
          </cell>
          <cell r="X415">
            <v>41.696530000000003</v>
          </cell>
          <cell r="Y415">
            <v>42.553559999999997</v>
          </cell>
          <cell r="Z415">
            <v>42.117939999999997</v>
          </cell>
          <cell r="AA415">
            <v>41.235489999999999</v>
          </cell>
          <cell r="AB415">
            <v>45.93271</v>
          </cell>
          <cell r="AC415">
            <v>50.865670000000001</v>
          </cell>
          <cell r="AD415">
            <v>4.9329600000000013</v>
          </cell>
        </row>
        <row r="416">
          <cell r="A416" t="str">
            <v>DataSpec</v>
          </cell>
          <cell r="B416" t="str">
            <v>Data</v>
          </cell>
          <cell r="C416" t="str">
            <v>Rating</v>
          </cell>
          <cell r="D416" t="str">
            <v>Rating</v>
          </cell>
          <cell r="E416" t="str">
            <v>Q134KUV_4931</v>
          </cell>
          <cell r="F416" t="str">
            <v>NONE</v>
          </cell>
          <cell r="G416">
            <v>49.31</v>
          </cell>
          <cell r="H416" t="str">
            <v xml:space="preserve">        Liniennahverkehr</v>
          </cell>
          <cell r="I416" t="str">
            <v>SELF</v>
          </cell>
          <cell r="J416" t="str">
            <v>SELF</v>
          </cell>
          <cell r="K416" t="str">
            <v>OV</v>
          </cell>
          <cell r="L416" t="str">
            <v>NE</v>
          </cell>
          <cell r="M416">
            <v>5</v>
          </cell>
          <cell r="O416" t="str">
            <v>49,31</v>
          </cell>
          <cell r="P416" t="str">
            <v>Liniennahverkehr</v>
          </cell>
          <cell r="Q416">
            <v>49.899810000000002</v>
          </cell>
          <cell r="R416">
            <v>41.899810000000002</v>
          </cell>
          <cell r="S416">
            <v>40.011209999999998</v>
          </cell>
          <cell r="T416">
            <v>40.623849999999997</v>
          </cell>
          <cell r="U416">
            <v>45.224290000000003</v>
          </cell>
          <cell r="V416">
            <v>44.7102</v>
          </cell>
          <cell r="W416">
            <v>36.7102</v>
          </cell>
          <cell r="X416">
            <v>41.696530000000003</v>
          </cell>
          <cell r="Y416">
            <v>42.553559999999997</v>
          </cell>
          <cell r="Z416">
            <v>42.117939999999997</v>
          </cell>
          <cell r="AA416">
            <v>41.235489999999999</v>
          </cell>
          <cell r="AB416">
            <v>45.93271</v>
          </cell>
          <cell r="AC416">
            <v>50.865670000000001</v>
          </cell>
          <cell r="AD416">
            <v>4.9329600000000013</v>
          </cell>
        </row>
        <row r="417">
          <cell r="A417" t="str">
            <v>DataSpec</v>
          </cell>
          <cell r="B417" t="str">
            <v>Data</v>
          </cell>
          <cell r="C417" t="str">
            <v>Rating</v>
          </cell>
          <cell r="D417" t="str">
            <v>Rating</v>
          </cell>
          <cell r="E417" t="str">
            <v>Q134KUV_4932</v>
          </cell>
          <cell r="F417" t="str">
            <v>NONE</v>
          </cell>
          <cell r="G417">
            <v>49.32</v>
          </cell>
          <cell r="H417" t="str">
            <v xml:space="preserve">        Taxigewerbe</v>
          </cell>
          <cell r="I417" t="str">
            <v>SELF</v>
          </cell>
          <cell r="J417" t="str">
            <v>SELF</v>
          </cell>
          <cell r="K417" t="str">
            <v>OV</v>
          </cell>
          <cell r="L417" t="str">
            <v>NE</v>
          </cell>
          <cell r="M417">
            <v>5</v>
          </cell>
          <cell r="O417" t="str">
            <v>49,32</v>
          </cell>
          <cell r="P417" t="str">
            <v>Taxigewerbe</v>
          </cell>
          <cell r="Q417">
            <v>49.899810000000002</v>
          </cell>
          <cell r="R417">
            <v>41.899810000000002</v>
          </cell>
          <cell r="S417">
            <v>40.011209999999998</v>
          </cell>
          <cell r="T417">
            <v>40.623849999999997</v>
          </cell>
          <cell r="U417">
            <v>45.224290000000003</v>
          </cell>
          <cell r="V417">
            <v>44.7102</v>
          </cell>
          <cell r="W417">
            <v>36.7102</v>
          </cell>
          <cell r="X417">
            <v>41.696530000000003</v>
          </cell>
          <cell r="Y417">
            <v>42.553559999999997</v>
          </cell>
          <cell r="Z417">
            <v>42.117939999999997</v>
          </cell>
          <cell r="AA417">
            <v>41.235489999999999</v>
          </cell>
          <cell r="AB417">
            <v>45.93271</v>
          </cell>
          <cell r="AC417">
            <v>50.865670000000001</v>
          </cell>
          <cell r="AD417">
            <v>4.9329600000000013</v>
          </cell>
        </row>
        <row r="418">
          <cell r="A418" t="str">
            <v>DataSpec</v>
          </cell>
          <cell r="B418" t="str">
            <v>Data</v>
          </cell>
          <cell r="C418" t="str">
            <v>Rating</v>
          </cell>
          <cell r="D418" t="str">
            <v>Rating</v>
          </cell>
          <cell r="E418" t="str">
            <v>Q134KUV_4939</v>
          </cell>
          <cell r="F418" t="str">
            <v>NONE</v>
          </cell>
          <cell r="G418">
            <v>49.39</v>
          </cell>
          <cell r="H418" t="str">
            <v xml:space="preserve">        Omnibusreisen u.a.</v>
          </cell>
          <cell r="I418" t="str">
            <v>SELF</v>
          </cell>
          <cell r="J418" t="str">
            <v>SELF</v>
          </cell>
          <cell r="K418" t="str">
            <v>OV</v>
          </cell>
          <cell r="L418" t="str">
            <v>NE</v>
          </cell>
          <cell r="M418">
            <v>5</v>
          </cell>
          <cell r="O418" t="str">
            <v>49,39</v>
          </cell>
          <cell r="P418" t="str">
            <v>Omnibusreisen u.a.</v>
          </cell>
          <cell r="Q418">
            <v>49.899810000000002</v>
          </cell>
          <cell r="R418">
            <v>41.899810000000002</v>
          </cell>
          <cell r="S418">
            <v>40.011209999999998</v>
          </cell>
          <cell r="T418">
            <v>40.623849999999997</v>
          </cell>
          <cell r="U418">
            <v>45.224290000000003</v>
          </cell>
          <cell r="V418">
            <v>44.7102</v>
          </cell>
          <cell r="W418">
            <v>36.7102</v>
          </cell>
          <cell r="X418">
            <v>41.696530000000003</v>
          </cell>
          <cell r="Y418">
            <v>42.553559999999997</v>
          </cell>
          <cell r="Z418">
            <v>42.117939999999997</v>
          </cell>
          <cell r="AA418">
            <v>41.235489999999999</v>
          </cell>
          <cell r="AB418">
            <v>45.93271</v>
          </cell>
          <cell r="AC418">
            <v>50.865670000000001</v>
          </cell>
          <cell r="AD418">
            <v>4.9329600000000013</v>
          </cell>
        </row>
        <row r="419">
          <cell r="A419" t="str">
            <v>DataSpec</v>
          </cell>
          <cell r="B419" t="str">
            <v>Data</v>
          </cell>
          <cell r="C419" t="str">
            <v>Rating</v>
          </cell>
          <cell r="D419" t="str">
            <v>Rating</v>
          </cell>
          <cell r="E419" t="str">
            <v>Q134KUV_494</v>
          </cell>
          <cell r="F419" t="str">
            <v>NONE</v>
          </cell>
          <cell r="G419">
            <v>49.4</v>
          </cell>
          <cell r="H419" t="str">
            <v xml:space="preserve">      Straßengüterverkehr</v>
          </cell>
          <cell r="I419" t="str">
            <v>SELF</v>
          </cell>
          <cell r="J419" t="str">
            <v>SELF</v>
          </cell>
          <cell r="K419" t="str">
            <v>OV</v>
          </cell>
          <cell r="L419" t="str">
            <v>NE</v>
          </cell>
          <cell r="M419">
            <v>5</v>
          </cell>
          <cell r="O419" t="str">
            <v>49,4</v>
          </cell>
          <cell r="P419" t="str">
            <v>Straßengüterverkehr</v>
          </cell>
          <cell r="Q419">
            <v>43.932360000000003</v>
          </cell>
          <cell r="R419">
            <v>43.31841</v>
          </cell>
          <cell r="S419">
            <v>46.459769999999999</v>
          </cell>
          <cell r="T419">
            <v>48.66769</v>
          </cell>
          <cell r="U419">
            <v>44.267710000000001</v>
          </cell>
          <cell r="V419">
            <v>45.53595</v>
          </cell>
          <cell r="W419">
            <v>43.023400000000002</v>
          </cell>
          <cell r="X419">
            <v>45.730449999999998</v>
          </cell>
          <cell r="Y419">
            <v>44.549230000000001</v>
          </cell>
          <cell r="Z419">
            <v>46.254719999999999</v>
          </cell>
          <cell r="AA419">
            <v>40.254719999999999</v>
          </cell>
          <cell r="AB419">
            <v>39.386249999999997</v>
          </cell>
          <cell r="AC419">
            <v>41.806730000000002</v>
          </cell>
          <cell r="AD419">
            <v>2.4204800000000048</v>
          </cell>
        </row>
        <row r="420">
          <cell r="A420" t="str">
            <v>DataSpec</v>
          </cell>
          <cell r="B420" t="str">
            <v>Data</v>
          </cell>
          <cell r="C420" t="str">
            <v>Rating</v>
          </cell>
          <cell r="D420" t="str">
            <v>Rating</v>
          </cell>
          <cell r="E420" t="str">
            <v>Q134KUV_495</v>
          </cell>
          <cell r="F420" t="str">
            <v>NONE</v>
          </cell>
          <cell r="G420">
            <v>49.5</v>
          </cell>
          <cell r="H420" t="str">
            <v xml:space="preserve">      Transport in Rohrfernleitungen</v>
          </cell>
          <cell r="I420" t="str">
            <v>SELF</v>
          </cell>
          <cell r="J420" t="str">
            <v>SELF</v>
          </cell>
          <cell r="K420" t="str">
            <v>OV</v>
          </cell>
          <cell r="L420" t="str">
            <v>NE</v>
          </cell>
          <cell r="M420">
            <v>5</v>
          </cell>
          <cell r="O420" t="str">
            <v>49,5</v>
          </cell>
          <cell r="P420" t="str">
            <v>Transport in Rohrfernleitungen</v>
          </cell>
          <cell r="Q420">
            <v>54.077260000000003</v>
          </cell>
          <cell r="R420">
            <v>62.077260000000003</v>
          </cell>
          <cell r="S420">
            <v>68.490489999999994</v>
          </cell>
          <cell r="T420">
            <v>63.277659999999997</v>
          </cell>
          <cell r="U420">
            <v>56.197600000000001</v>
          </cell>
          <cell r="V420">
            <v>57.823590000000003</v>
          </cell>
          <cell r="W420">
            <v>54.046700000000001</v>
          </cell>
          <cell r="X420">
            <v>62.046700000000001</v>
          </cell>
          <cell r="Y420">
            <v>67.789709999999999</v>
          </cell>
          <cell r="Z420">
            <v>67.299850000000006</v>
          </cell>
          <cell r="AA420">
            <v>70.957909999999998</v>
          </cell>
          <cell r="AB420">
            <v>73.486829999999998</v>
          </cell>
          <cell r="AC420">
            <v>72.956450000000004</v>
          </cell>
          <cell r="AD420">
            <v>-0.53037999999999386</v>
          </cell>
        </row>
        <row r="421">
          <cell r="A421" t="str">
            <v>DataSpec</v>
          </cell>
          <cell r="B421" t="str">
            <v>Data</v>
          </cell>
          <cell r="C421" t="str">
            <v>Rating</v>
          </cell>
          <cell r="D421" t="str">
            <v>Rating</v>
          </cell>
          <cell r="E421" t="str">
            <v>Q134KUV_50</v>
          </cell>
          <cell r="F421" t="str">
            <v>NONE</v>
          </cell>
          <cell r="G421">
            <v>50</v>
          </cell>
          <cell r="H421" t="str">
            <v xml:space="preserve">    Schifffahrt</v>
          </cell>
          <cell r="I421" t="str">
            <v>SELF</v>
          </cell>
          <cell r="J421" t="str">
            <v>SELF</v>
          </cell>
          <cell r="K421" t="str">
            <v>OV</v>
          </cell>
          <cell r="L421" t="str">
            <v>NE</v>
          </cell>
          <cell r="M421">
            <v>5</v>
          </cell>
          <cell r="O421">
            <v>50</v>
          </cell>
          <cell r="P421" t="str">
            <v>Schifffahrt</v>
          </cell>
          <cell r="Q421">
            <v>29.936979999999998</v>
          </cell>
          <cell r="R421">
            <v>37.171700000000001</v>
          </cell>
          <cell r="S421">
            <v>29.196110000000001</v>
          </cell>
          <cell r="T421">
            <v>27.69932</v>
          </cell>
          <cell r="U421">
            <v>32.714840000000002</v>
          </cell>
          <cell r="V421">
            <v>35.10642</v>
          </cell>
          <cell r="W421">
            <v>33.031959999999998</v>
          </cell>
          <cell r="X421">
            <v>36.176859999999998</v>
          </cell>
          <cell r="Y421">
            <v>32.438369999999999</v>
          </cell>
          <cell r="Z421">
            <v>30.546849999999999</v>
          </cell>
          <cell r="AA421">
            <v>36.545940000000002</v>
          </cell>
          <cell r="AB421">
            <v>33.799799999999998</v>
          </cell>
          <cell r="AC421">
            <v>37.221919999999997</v>
          </cell>
          <cell r="AD421">
            <v>3.4221199999999996</v>
          </cell>
        </row>
        <row r="422">
          <cell r="A422" t="str">
            <v>DataSpec</v>
          </cell>
          <cell r="B422" t="str">
            <v>Data</v>
          </cell>
          <cell r="C422" t="str">
            <v>Rating</v>
          </cell>
          <cell r="D422" t="str">
            <v>Rating</v>
          </cell>
          <cell r="E422" t="str">
            <v>Q134KUV_501.2</v>
          </cell>
          <cell r="F422" t="str">
            <v>NONE</v>
          </cell>
          <cell r="G422" t="str">
            <v>50.1-2</v>
          </cell>
          <cell r="H422" t="str">
            <v xml:space="preserve">        Seschifffahrt</v>
          </cell>
          <cell r="I422" t="str">
            <v>SELF</v>
          </cell>
          <cell r="J422" t="str">
            <v>SELF</v>
          </cell>
          <cell r="K422" t="str">
            <v>OV</v>
          </cell>
          <cell r="L422" t="str">
            <v>NE</v>
          </cell>
          <cell r="M422">
            <v>5</v>
          </cell>
          <cell r="O422" t="str">
            <v>50.1-2</v>
          </cell>
          <cell r="P422" t="str">
            <v>Seschifffahrt</v>
          </cell>
          <cell r="Q422">
            <v>30.897200000000002</v>
          </cell>
          <cell r="R422">
            <v>38.897199999999998</v>
          </cell>
          <cell r="S422">
            <v>30.897200000000002</v>
          </cell>
          <cell r="T422">
            <v>28.779340000000001</v>
          </cell>
          <cell r="U422">
            <v>31.2211</v>
          </cell>
          <cell r="V422">
            <v>34.122639999999997</v>
          </cell>
          <cell r="W422">
            <v>32.790730000000003</v>
          </cell>
          <cell r="X422">
            <v>34.042209999999997</v>
          </cell>
          <cell r="Y422">
            <v>31.77449</v>
          </cell>
          <cell r="Z422">
            <v>30.522310000000001</v>
          </cell>
          <cell r="AA422">
            <v>36.522309999999997</v>
          </cell>
          <cell r="AB422">
            <v>33.053739999999998</v>
          </cell>
          <cell r="AC422">
            <v>39.053739999999998</v>
          </cell>
          <cell r="AD422">
            <v>6</v>
          </cell>
        </row>
        <row r="423">
          <cell r="A423" t="str">
            <v>DataSpec</v>
          </cell>
          <cell r="B423" t="str">
            <v>Data</v>
          </cell>
          <cell r="C423" t="str">
            <v>Rating</v>
          </cell>
          <cell r="D423" t="str">
            <v>Rating</v>
          </cell>
          <cell r="E423" t="str">
            <v>Q134KUV_503.4</v>
          </cell>
          <cell r="F423" t="str">
            <v>NONE</v>
          </cell>
          <cell r="G423" t="str">
            <v>50.3-4</v>
          </cell>
          <cell r="H423" t="str">
            <v xml:space="preserve">        Binnenschiffahrt</v>
          </cell>
          <cell r="I423" t="str">
            <v>SELF</v>
          </cell>
          <cell r="J423" t="str">
            <v>SELF</v>
          </cell>
          <cell r="K423" t="str">
            <v>OV</v>
          </cell>
          <cell r="L423" t="str">
            <v>NE</v>
          </cell>
          <cell r="M423">
            <v>5</v>
          </cell>
          <cell r="O423" t="str">
            <v>50.3-4</v>
          </cell>
          <cell r="P423" t="str">
            <v>Binnenschiffahrt</v>
          </cell>
          <cell r="Q423">
            <v>28.75421</v>
          </cell>
          <cell r="R423">
            <v>34.982410000000002</v>
          </cell>
          <cell r="S423">
            <v>26.982410000000002</v>
          </cell>
          <cell r="T423">
            <v>26.58174</v>
          </cell>
          <cell r="U423">
            <v>34.581740000000003</v>
          </cell>
          <cell r="V423">
            <v>36.050080000000001</v>
          </cell>
          <cell r="W423">
            <v>33.308169999999997</v>
          </cell>
          <cell r="X423">
            <v>38.22034</v>
          </cell>
          <cell r="Y423">
            <v>33.073410000000003</v>
          </cell>
          <cell r="Z423">
            <v>30.569269999999999</v>
          </cell>
          <cell r="AA423">
            <v>36.569270000000003</v>
          </cell>
          <cell r="AB423">
            <v>34.53707</v>
          </cell>
          <cell r="AC423">
            <v>35.460830000000001</v>
          </cell>
          <cell r="AD423">
            <v>0.92376000000000147</v>
          </cell>
        </row>
        <row r="424">
          <cell r="A424" t="str">
            <v>DataSpec</v>
          </cell>
          <cell r="B424" t="str">
            <v>Data</v>
          </cell>
          <cell r="C424" t="str">
            <v>Rating</v>
          </cell>
          <cell r="D424" t="str">
            <v>Rating</v>
          </cell>
          <cell r="E424" t="str">
            <v>Q134KUV_51</v>
          </cell>
          <cell r="F424" t="str">
            <v>NONE</v>
          </cell>
          <cell r="G424">
            <v>51</v>
          </cell>
          <cell r="H424" t="str">
            <v xml:space="preserve">     Luftfahrt</v>
          </cell>
          <cell r="I424" t="str">
            <v>SELF</v>
          </cell>
          <cell r="J424" t="str">
            <v>SELF</v>
          </cell>
          <cell r="K424" t="str">
            <v>OV</v>
          </cell>
          <cell r="L424" t="str">
            <v>NE</v>
          </cell>
          <cell r="M424">
            <v>5</v>
          </cell>
          <cell r="O424">
            <v>51</v>
          </cell>
          <cell r="P424" t="str">
            <v>Luftfahrt</v>
          </cell>
          <cell r="Q424">
            <v>48.273040000000002</v>
          </cell>
          <cell r="R424">
            <v>49.394860000000001</v>
          </cell>
          <cell r="S424">
            <v>41.394860000000001</v>
          </cell>
          <cell r="T424">
            <v>38.817300000000003</v>
          </cell>
          <cell r="U424">
            <v>39.175199999999997</v>
          </cell>
          <cell r="V424">
            <v>38.681870000000004</v>
          </cell>
          <cell r="W424">
            <v>34.973930000000003</v>
          </cell>
          <cell r="X424">
            <v>42.059559999999998</v>
          </cell>
          <cell r="Y424">
            <v>40.449689999999997</v>
          </cell>
          <cell r="Z424">
            <v>39.011490000000002</v>
          </cell>
          <cell r="AA424">
            <v>42.631010000000003</v>
          </cell>
          <cell r="AB424">
            <v>41.158360000000002</v>
          </cell>
          <cell r="AC424">
            <v>47.082430000000002</v>
          </cell>
          <cell r="AD424">
            <v>5.9240700000000004</v>
          </cell>
        </row>
        <row r="425">
          <cell r="A425" t="str">
            <v>DataSpec</v>
          </cell>
          <cell r="B425" t="str">
            <v>Data</v>
          </cell>
          <cell r="C425" t="str">
            <v>Rating</v>
          </cell>
          <cell r="D425" t="str">
            <v>Rating</v>
          </cell>
          <cell r="E425" t="str">
            <v>Q134KUV_52</v>
          </cell>
          <cell r="F425" t="str">
            <v>NONE</v>
          </cell>
          <cell r="G425">
            <v>52</v>
          </cell>
          <cell r="H425" t="str">
            <v xml:space="preserve">    Verkehrsnebengewerbe</v>
          </cell>
          <cell r="I425" t="str">
            <v>SELF</v>
          </cell>
          <cell r="J425" t="str">
            <v>SELF</v>
          </cell>
          <cell r="K425" t="str">
            <v>OV</v>
          </cell>
          <cell r="L425" t="str">
            <v>NE</v>
          </cell>
          <cell r="M425">
            <v>5</v>
          </cell>
          <cell r="O425">
            <v>52</v>
          </cell>
          <cell r="P425" t="str">
            <v>Verkehrsnebengewerbe</v>
          </cell>
          <cell r="Q425">
            <v>45.743830000000003</v>
          </cell>
          <cell r="R425">
            <v>46.408340000000003</v>
          </cell>
          <cell r="S425">
            <v>40.569270000000003</v>
          </cell>
          <cell r="T425">
            <v>44.419139999999999</v>
          </cell>
          <cell r="U425">
            <v>43.809739999999998</v>
          </cell>
          <cell r="V425">
            <v>43.029060000000001</v>
          </cell>
          <cell r="W425">
            <v>41.882939999999998</v>
          </cell>
          <cell r="X425">
            <v>44.826740000000001</v>
          </cell>
          <cell r="Y425">
            <v>44.261479999999999</v>
          </cell>
          <cell r="Z425">
            <v>46.151339999999998</v>
          </cell>
          <cell r="AA425">
            <v>48.0747</v>
          </cell>
          <cell r="AB425">
            <v>47.013599999999997</v>
          </cell>
          <cell r="AC425">
            <v>48.720759999999999</v>
          </cell>
          <cell r="AD425">
            <v>1.7071600000000018</v>
          </cell>
        </row>
        <row r="426">
          <cell r="A426" t="str">
            <v>DataSpec</v>
          </cell>
          <cell r="B426" t="str">
            <v>Data</v>
          </cell>
          <cell r="C426" t="str">
            <v>Rating</v>
          </cell>
          <cell r="D426" t="str">
            <v>Rating</v>
          </cell>
          <cell r="E426" t="str">
            <v>Q134KUV_521</v>
          </cell>
          <cell r="F426" t="str">
            <v>NONE</v>
          </cell>
          <cell r="G426">
            <v>52.1</v>
          </cell>
          <cell r="H426" t="str">
            <v xml:space="preserve">      Lagerei</v>
          </cell>
          <cell r="I426" t="str">
            <v>SELF</v>
          </cell>
          <cell r="J426" t="str">
            <v>SELF</v>
          </cell>
          <cell r="K426" t="str">
            <v>OV</v>
          </cell>
          <cell r="L426" t="str">
            <v>NE</v>
          </cell>
          <cell r="M426">
            <v>5</v>
          </cell>
          <cell r="O426" t="str">
            <v>52,1</v>
          </cell>
          <cell r="P426" t="str">
            <v>Lagerei</v>
          </cell>
          <cell r="Q426">
            <v>40.482900000000001</v>
          </cell>
          <cell r="R426">
            <v>39.802</v>
          </cell>
          <cell r="S426">
            <v>41.419249999999998</v>
          </cell>
          <cell r="T426">
            <v>43.244340000000001</v>
          </cell>
          <cell r="U426">
            <v>43.231360000000002</v>
          </cell>
          <cell r="V426">
            <v>43.530479999999997</v>
          </cell>
          <cell r="W426">
            <v>42.205640000000002</v>
          </cell>
          <cell r="X426">
            <v>43.244900000000001</v>
          </cell>
          <cell r="Y426">
            <v>43.473140000000001</v>
          </cell>
          <cell r="Z426">
            <v>44.164709999999999</v>
          </cell>
          <cell r="AA426">
            <v>48.173769999999998</v>
          </cell>
          <cell r="AB426">
            <v>46.933039999999998</v>
          </cell>
          <cell r="AC426">
            <v>49.307969999999997</v>
          </cell>
          <cell r="AD426">
            <v>2.3749299999999991</v>
          </cell>
        </row>
        <row r="427">
          <cell r="A427" t="str">
            <v>DataSpec</v>
          </cell>
          <cell r="B427" t="str">
            <v>Data</v>
          </cell>
          <cell r="C427" t="str">
            <v>Rating</v>
          </cell>
          <cell r="D427" t="str">
            <v>Rating</v>
          </cell>
          <cell r="E427" t="str">
            <v>Q134KUV_522</v>
          </cell>
          <cell r="F427" t="str">
            <v>NONE</v>
          </cell>
          <cell r="G427">
            <v>52.2</v>
          </cell>
          <cell r="H427" t="str">
            <v xml:space="preserve">      Infrastrukturbetriebe, Frachtumschlag, Speditionen</v>
          </cell>
          <cell r="I427" t="str">
            <v>SELF</v>
          </cell>
          <cell r="J427" t="str">
            <v>SELF</v>
          </cell>
          <cell r="K427" t="str">
            <v>OV</v>
          </cell>
          <cell r="L427" t="str">
            <v>NE</v>
          </cell>
          <cell r="M427">
            <v>5</v>
          </cell>
          <cell r="O427" t="str">
            <v>52,2</v>
          </cell>
          <cell r="P427" t="str">
            <v>Infrastrukturbetriebe, Frachtumschlag, Speditionen</v>
          </cell>
          <cell r="Q427">
            <v>46.181930000000001</v>
          </cell>
          <cell r="R427">
            <v>45.768929999999997</v>
          </cell>
          <cell r="S427">
            <v>40.503140000000002</v>
          </cell>
          <cell r="T427">
            <v>44.513069999999999</v>
          </cell>
          <cell r="U427">
            <v>43.855179999999997</v>
          </cell>
          <cell r="V427">
            <v>42.98854</v>
          </cell>
          <cell r="W427">
            <v>41.85745</v>
          </cell>
          <cell r="X427">
            <v>44.954369999999997</v>
          </cell>
          <cell r="Y427">
            <v>44.325090000000003</v>
          </cell>
          <cell r="Z427">
            <v>46.313049999999997</v>
          </cell>
          <cell r="AA427">
            <v>48.066510000000001</v>
          </cell>
          <cell r="AB427">
            <v>47.020269999999996</v>
          </cell>
          <cell r="AC427">
            <v>48.671390000000002</v>
          </cell>
          <cell r="AD427">
            <v>1.6511200000000059</v>
          </cell>
        </row>
        <row r="428">
          <cell r="A428" t="str">
            <v>DataSpec</v>
          </cell>
          <cell r="B428" t="str">
            <v>Data</v>
          </cell>
          <cell r="C428" t="str">
            <v>Rating</v>
          </cell>
          <cell r="D428" t="str">
            <v>Rating</v>
          </cell>
          <cell r="E428" t="str">
            <v>Q134KUV_5221</v>
          </cell>
          <cell r="F428" t="str">
            <v>NONE</v>
          </cell>
          <cell r="G428">
            <v>52.21</v>
          </cell>
          <cell r="H428" t="str">
            <v xml:space="preserve">        Parkhäuser, Landverkehrswege, Bahnhöfe</v>
          </cell>
          <cell r="I428" t="str">
            <v>SELF</v>
          </cell>
          <cell r="J428" t="str">
            <v>SELF</v>
          </cell>
          <cell r="K428" t="str">
            <v>OV</v>
          </cell>
          <cell r="L428" t="str">
            <v>NE</v>
          </cell>
          <cell r="M428">
            <v>5</v>
          </cell>
          <cell r="O428" t="str">
            <v>52,21</v>
          </cell>
          <cell r="P428" t="str">
            <v>Parkhäuser, Landverkehrswege, Bahnhöfe</v>
          </cell>
          <cell r="Q428">
            <v>46.181930000000001</v>
          </cell>
          <cell r="R428">
            <v>45.768929999999997</v>
          </cell>
          <cell r="S428">
            <v>40.503140000000002</v>
          </cell>
          <cell r="T428">
            <v>44.513069999999999</v>
          </cell>
          <cell r="U428">
            <v>43.855179999999997</v>
          </cell>
          <cell r="V428">
            <v>42.98854</v>
          </cell>
          <cell r="W428">
            <v>41.85745</v>
          </cell>
          <cell r="X428">
            <v>44.954369999999997</v>
          </cell>
          <cell r="Y428">
            <v>44.325090000000003</v>
          </cell>
          <cell r="Z428">
            <v>46.313049999999997</v>
          </cell>
          <cell r="AA428">
            <v>48.066510000000001</v>
          </cell>
          <cell r="AB428">
            <v>47.020269999999996</v>
          </cell>
          <cell r="AC428">
            <v>48.671390000000002</v>
          </cell>
          <cell r="AD428">
            <v>1.6511200000000059</v>
          </cell>
        </row>
        <row r="429">
          <cell r="A429" t="str">
            <v>DataSpec</v>
          </cell>
          <cell r="B429" t="str">
            <v>Data</v>
          </cell>
          <cell r="C429" t="str">
            <v>Rating</v>
          </cell>
          <cell r="D429" t="str">
            <v>Rating</v>
          </cell>
          <cell r="E429" t="str">
            <v>Q134KUV_5222</v>
          </cell>
          <cell r="F429" t="str">
            <v>NONE</v>
          </cell>
          <cell r="G429">
            <v>52.22</v>
          </cell>
          <cell r="H429" t="str">
            <v xml:space="preserve">        Häfen, Wasserstraßen, Lotsbetriebe</v>
          </cell>
          <cell r="I429" t="str">
            <v>SELF</v>
          </cell>
          <cell r="J429" t="str">
            <v>SELF</v>
          </cell>
          <cell r="K429" t="str">
            <v>OV</v>
          </cell>
          <cell r="L429" t="str">
            <v>NE</v>
          </cell>
          <cell r="M429">
            <v>5</v>
          </cell>
          <cell r="O429" t="str">
            <v>52,22</v>
          </cell>
          <cell r="P429" t="str">
            <v>Häfen, Wasserstraßen, Lotsbetriebe</v>
          </cell>
          <cell r="Q429">
            <v>46.181930000000001</v>
          </cell>
          <cell r="R429">
            <v>45.768929999999997</v>
          </cell>
          <cell r="S429">
            <v>40.503140000000002</v>
          </cell>
          <cell r="T429">
            <v>44.513069999999999</v>
          </cell>
          <cell r="U429">
            <v>43.855179999999997</v>
          </cell>
          <cell r="V429">
            <v>42.98854</v>
          </cell>
          <cell r="W429">
            <v>41.85745</v>
          </cell>
          <cell r="X429">
            <v>44.954369999999997</v>
          </cell>
          <cell r="Y429">
            <v>44.325090000000003</v>
          </cell>
          <cell r="Z429">
            <v>46.313049999999997</v>
          </cell>
          <cell r="AA429">
            <v>48.066510000000001</v>
          </cell>
          <cell r="AB429">
            <v>47.020269999999996</v>
          </cell>
          <cell r="AC429">
            <v>48.671390000000002</v>
          </cell>
          <cell r="AD429">
            <v>1.6511200000000059</v>
          </cell>
        </row>
        <row r="430">
          <cell r="A430" t="str">
            <v>DataSpec</v>
          </cell>
          <cell r="B430" t="str">
            <v>Data</v>
          </cell>
          <cell r="C430" t="str">
            <v>Rating</v>
          </cell>
          <cell r="D430" t="str">
            <v>Rating</v>
          </cell>
          <cell r="E430" t="str">
            <v>Q134KUV_5223</v>
          </cell>
          <cell r="F430" t="str">
            <v>NONE</v>
          </cell>
          <cell r="G430">
            <v>52.23</v>
          </cell>
          <cell r="H430" t="str">
            <v xml:space="preserve">        Flughäfen, Landeplätze, Bodendienste</v>
          </cell>
          <cell r="I430" t="str">
            <v>SELF</v>
          </cell>
          <cell r="J430" t="str">
            <v>SELF</v>
          </cell>
          <cell r="K430" t="str">
            <v>OV</v>
          </cell>
          <cell r="L430" t="str">
            <v>NE</v>
          </cell>
          <cell r="M430">
            <v>5</v>
          </cell>
          <cell r="O430" t="str">
            <v>52,23</v>
          </cell>
          <cell r="P430" t="str">
            <v>Flughäfen, Landeplätze, Bodendienste</v>
          </cell>
          <cell r="Q430">
            <v>46.181930000000001</v>
          </cell>
          <cell r="R430">
            <v>45.768929999999997</v>
          </cell>
          <cell r="S430">
            <v>40.503140000000002</v>
          </cell>
          <cell r="T430">
            <v>44.513069999999999</v>
          </cell>
          <cell r="U430">
            <v>43.855179999999997</v>
          </cell>
          <cell r="V430">
            <v>42.98854</v>
          </cell>
          <cell r="W430">
            <v>41.85745</v>
          </cell>
          <cell r="X430">
            <v>44.954369999999997</v>
          </cell>
          <cell r="Y430">
            <v>44.325090000000003</v>
          </cell>
          <cell r="Z430">
            <v>46.313049999999997</v>
          </cell>
          <cell r="AA430">
            <v>48.066510000000001</v>
          </cell>
          <cell r="AB430">
            <v>47.020269999999996</v>
          </cell>
          <cell r="AC430">
            <v>48.671390000000002</v>
          </cell>
          <cell r="AD430">
            <v>1.6511200000000059</v>
          </cell>
        </row>
        <row r="431">
          <cell r="A431" t="str">
            <v>DataSpec</v>
          </cell>
          <cell r="B431" t="str">
            <v>Data</v>
          </cell>
          <cell r="C431" t="str">
            <v>Rating</v>
          </cell>
          <cell r="D431" t="str">
            <v>Rating</v>
          </cell>
          <cell r="E431" t="str">
            <v>Q134KUV_5224</v>
          </cell>
          <cell r="F431" t="str">
            <v>NONE</v>
          </cell>
          <cell r="G431">
            <v>52.24</v>
          </cell>
          <cell r="H431" t="str">
            <v xml:space="preserve">        Frachtumschlag</v>
          </cell>
          <cell r="I431" t="str">
            <v>SELF</v>
          </cell>
          <cell r="J431" t="str">
            <v>SELF</v>
          </cell>
          <cell r="K431" t="str">
            <v>OV</v>
          </cell>
          <cell r="L431" t="str">
            <v>NE</v>
          </cell>
          <cell r="M431">
            <v>5</v>
          </cell>
          <cell r="O431" t="str">
            <v>52,24</v>
          </cell>
          <cell r="P431" t="str">
            <v>Frachtumschlag</v>
          </cell>
          <cell r="Q431">
            <v>46.181930000000001</v>
          </cell>
          <cell r="R431">
            <v>45.768929999999997</v>
          </cell>
          <cell r="S431">
            <v>40.503140000000002</v>
          </cell>
          <cell r="T431">
            <v>44.513069999999999</v>
          </cell>
          <cell r="U431">
            <v>43.855179999999997</v>
          </cell>
          <cell r="V431">
            <v>42.98854</v>
          </cell>
          <cell r="W431">
            <v>41.85745</v>
          </cell>
          <cell r="X431">
            <v>44.954369999999997</v>
          </cell>
          <cell r="Y431">
            <v>44.325090000000003</v>
          </cell>
          <cell r="Z431">
            <v>46.313049999999997</v>
          </cell>
          <cell r="AA431">
            <v>48.066510000000001</v>
          </cell>
          <cell r="AB431">
            <v>47.020269999999996</v>
          </cell>
          <cell r="AC431">
            <v>48.671390000000002</v>
          </cell>
          <cell r="AD431">
            <v>1.6511200000000059</v>
          </cell>
        </row>
        <row r="432">
          <cell r="A432" t="str">
            <v>DataSpec</v>
          </cell>
          <cell r="B432" t="str">
            <v>Data</v>
          </cell>
          <cell r="C432" t="str">
            <v>Rating</v>
          </cell>
          <cell r="D432" t="str">
            <v>Rating</v>
          </cell>
          <cell r="E432" t="str">
            <v>Q134KUV_5229</v>
          </cell>
          <cell r="F432" t="str">
            <v>NONE</v>
          </cell>
          <cell r="G432">
            <v>52.29</v>
          </cell>
          <cell r="H432" t="str">
            <v xml:space="preserve">        Spedition</v>
          </cell>
          <cell r="I432" t="str">
            <v>SELF</v>
          </cell>
          <cell r="J432" t="str">
            <v>SELF</v>
          </cell>
          <cell r="K432" t="str">
            <v>OV</v>
          </cell>
          <cell r="L432" t="str">
            <v>NE</v>
          </cell>
          <cell r="M432">
            <v>5</v>
          </cell>
          <cell r="O432" t="str">
            <v>52,29</v>
          </cell>
          <cell r="P432" t="str">
            <v>Spedition</v>
          </cell>
          <cell r="Q432">
            <v>46.181930000000001</v>
          </cell>
          <cell r="R432">
            <v>45.768929999999997</v>
          </cell>
          <cell r="S432">
            <v>40.503140000000002</v>
          </cell>
          <cell r="T432">
            <v>44.513069999999999</v>
          </cell>
          <cell r="U432">
            <v>43.855179999999997</v>
          </cell>
          <cell r="V432">
            <v>42.98854</v>
          </cell>
          <cell r="W432">
            <v>41.85745</v>
          </cell>
          <cell r="X432">
            <v>44.954369999999997</v>
          </cell>
          <cell r="Y432">
            <v>44.325090000000003</v>
          </cell>
          <cell r="Z432">
            <v>46.313049999999997</v>
          </cell>
          <cell r="AA432">
            <v>48.066510000000001</v>
          </cell>
          <cell r="AB432">
            <v>47.020269999999996</v>
          </cell>
          <cell r="AC432">
            <v>48.671390000000002</v>
          </cell>
          <cell r="AD432">
            <v>1.6511200000000059</v>
          </cell>
        </row>
        <row r="433">
          <cell r="A433" t="str">
            <v>DataSpec</v>
          </cell>
          <cell r="B433" t="str">
            <v>Data</v>
          </cell>
          <cell r="C433" t="str">
            <v>Rating</v>
          </cell>
          <cell r="D433" t="str">
            <v>Rating</v>
          </cell>
          <cell r="E433" t="str">
            <v>Q134KUV_53</v>
          </cell>
          <cell r="F433" t="str">
            <v>NONE</v>
          </cell>
          <cell r="G433">
            <v>53</v>
          </cell>
          <cell r="H433" t="str">
            <v xml:space="preserve">     Post-, Kurier- und Expressdienste</v>
          </cell>
          <cell r="I433" t="str">
            <v>SELF</v>
          </cell>
          <cell r="J433" t="str">
            <v>SELF</v>
          </cell>
          <cell r="K433" t="str">
            <v>OV</v>
          </cell>
          <cell r="L433" t="str">
            <v>NE</v>
          </cell>
          <cell r="M433">
            <v>5</v>
          </cell>
          <cell r="O433">
            <v>53</v>
          </cell>
          <cell r="P433" t="str">
            <v>Post-, Kurier- und Expressdienste</v>
          </cell>
          <cell r="Q433">
            <v>43.459890000000001</v>
          </cell>
          <cell r="R433">
            <v>42.30997</v>
          </cell>
          <cell r="S433">
            <v>38.927309999999999</v>
          </cell>
          <cell r="T433">
            <v>41.506430000000002</v>
          </cell>
          <cell r="U433">
            <v>41.681240000000003</v>
          </cell>
          <cell r="V433">
            <v>40.390749999999997</v>
          </cell>
          <cell r="W433">
            <v>40.089129999999997</v>
          </cell>
          <cell r="X433">
            <v>40.33473</v>
          </cell>
          <cell r="Y433">
            <v>41.139969999999998</v>
          </cell>
          <cell r="Z433">
            <v>44.493340000000003</v>
          </cell>
          <cell r="AA433">
            <v>42.637869999999999</v>
          </cell>
          <cell r="AB433">
            <v>42.210329999999999</v>
          </cell>
          <cell r="AC433">
            <v>48.210329999999999</v>
          </cell>
          <cell r="AD433">
            <v>6</v>
          </cell>
        </row>
        <row r="434">
          <cell r="A434" t="str">
            <v>DataSpec</v>
          </cell>
          <cell r="B434" t="str">
            <v>Data</v>
          </cell>
          <cell r="C434" t="str">
            <v>Rating</v>
          </cell>
          <cell r="D434" t="str">
            <v>Rating</v>
          </cell>
          <cell r="E434" t="str">
            <v>Q134KUV_I</v>
          </cell>
          <cell r="F434" t="str">
            <v>NONE</v>
          </cell>
          <cell r="G434" t="str">
            <v>I</v>
          </cell>
          <cell r="H434" t="str">
            <v>Gastgewerbe</v>
          </cell>
          <cell r="I434" t="str">
            <v>SELF</v>
          </cell>
          <cell r="J434" t="str">
            <v>SELF</v>
          </cell>
          <cell r="K434" t="str">
            <v>OV</v>
          </cell>
          <cell r="L434" t="str">
            <v>NE</v>
          </cell>
          <cell r="M434">
            <v>5</v>
          </cell>
          <cell r="O434" t="str">
            <v>I</v>
          </cell>
          <cell r="P434" t="str">
            <v>Gastgewerbe</v>
          </cell>
          <cell r="Q434">
            <v>40.798859999999998</v>
          </cell>
          <cell r="R434">
            <v>39.702159999999999</v>
          </cell>
          <cell r="S434">
            <v>38.604950000000002</v>
          </cell>
          <cell r="T434">
            <v>40.420189999999998</v>
          </cell>
          <cell r="U434">
            <v>40.78284</v>
          </cell>
          <cell r="V434">
            <v>41.341679999999997</v>
          </cell>
          <cell r="W434">
            <v>40.798879999999997</v>
          </cell>
          <cell r="X434">
            <v>41.817659999999997</v>
          </cell>
          <cell r="Y434">
            <v>42.053789999999999</v>
          </cell>
          <cell r="Z434">
            <v>41.87415</v>
          </cell>
          <cell r="AA434">
            <v>45.144019999999998</v>
          </cell>
          <cell r="AB434">
            <v>44.966000000000001</v>
          </cell>
          <cell r="AC434">
            <v>47.035159999999998</v>
          </cell>
          <cell r="AD434">
            <v>2.0691599999999966</v>
          </cell>
        </row>
        <row r="435">
          <cell r="A435" t="str">
            <v>DataSpec</v>
          </cell>
          <cell r="B435" t="str">
            <v>Data</v>
          </cell>
          <cell r="C435" t="str">
            <v>Rating</v>
          </cell>
          <cell r="D435" t="str">
            <v>Rating</v>
          </cell>
          <cell r="E435" t="str">
            <v>Q134KUV_55</v>
          </cell>
          <cell r="F435" t="str">
            <v>NONE</v>
          </cell>
          <cell r="G435">
            <v>55</v>
          </cell>
          <cell r="H435" t="str">
            <v xml:space="preserve">    Beherbergung</v>
          </cell>
          <cell r="I435" t="str">
            <v>SELF</v>
          </cell>
          <cell r="J435" t="str">
            <v>SELF</v>
          </cell>
          <cell r="K435" t="str">
            <v>OV</v>
          </cell>
          <cell r="L435" t="str">
            <v>NE</v>
          </cell>
          <cell r="M435">
            <v>5</v>
          </cell>
          <cell r="O435">
            <v>55</v>
          </cell>
          <cell r="P435" t="str">
            <v>Beherbergung</v>
          </cell>
          <cell r="Q435">
            <v>42.899329999999999</v>
          </cell>
          <cell r="R435">
            <v>41.92924</v>
          </cell>
          <cell r="S435">
            <v>38.902720000000002</v>
          </cell>
          <cell r="T435">
            <v>41.409680000000002</v>
          </cell>
          <cell r="U435">
            <v>42.944789999999998</v>
          </cell>
          <cell r="V435">
            <v>43.800840000000001</v>
          </cell>
          <cell r="W435">
            <v>44.082560000000001</v>
          </cell>
          <cell r="X435">
            <v>43.569960000000002</v>
          </cell>
          <cell r="Y435">
            <v>43.635930000000002</v>
          </cell>
          <cell r="Z435">
            <v>44.13091</v>
          </cell>
          <cell r="AA435">
            <v>50.043280000000003</v>
          </cell>
          <cell r="AB435">
            <v>51.336739999999999</v>
          </cell>
          <cell r="AC435">
            <v>54.506340000000002</v>
          </cell>
          <cell r="AD435">
            <v>3.1696000000000026</v>
          </cell>
        </row>
        <row r="436">
          <cell r="A436" t="str">
            <v>DataSpec</v>
          </cell>
          <cell r="B436" t="str">
            <v>Data</v>
          </cell>
          <cell r="C436" t="str">
            <v>Rating</v>
          </cell>
          <cell r="D436" t="str">
            <v>Rating</v>
          </cell>
          <cell r="E436" t="str">
            <v>Q134KUV_551</v>
          </cell>
          <cell r="F436" t="str">
            <v>NONE</v>
          </cell>
          <cell r="G436">
            <v>55.1</v>
          </cell>
          <cell r="H436" t="str">
            <v xml:space="preserve">      Hotels, Gasthöfe und Pensionen</v>
          </cell>
          <cell r="I436" t="str">
            <v>SELF</v>
          </cell>
          <cell r="J436" t="str">
            <v>SELF</v>
          </cell>
          <cell r="K436" t="str">
            <v>OV</v>
          </cell>
          <cell r="L436" t="str">
            <v>NE</v>
          </cell>
          <cell r="M436">
            <v>5</v>
          </cell>
          <cell r="O436" t="str">
            <v>55,1</v>
          </cell>
          <cell r="P436" t="str">
            <v>Hotels, Gasthöfe und Pensionen</v>
          </cell>
          <cell r="Q436">
            <v>42.726059999999997</v>
          </cell>
          <cell r="R436">
            <v>41.616549999999997</v>
          </cell>
          <cell r="S436">
            <v>39.631340000000002</v>
          </cell>
          <cell r="T436">
            <v>40.963650000000001</v>
          </cell>
          <cell r="U436">
            <v>42.377270000000003</v>
          </cell>
          <cell r="V436">
            <v>43.476660000000003</v>
          </cell>
          <cell r="W436">
            <v>43.707689999999999</v>
          </cell>
          <cell r="X436">
            <v>42.05444</v>
          </cell>
          <cell r="Y436">
            <v>43.090910000000001</v>
          </cell>
          <cell r="Z436">
            <v>44.040550000000003</v>
          </cell>
          <cell r="AA436">
            <v>50.002569999999999</v>
          </cell>
          <cell r="AB436">
            <v>50.832990000000002</v>
          </cell>
          <cell r="AC436">
            <v>53.38449</v>
          </cell>
          <cell r="AD436">
            <v>2.5514999999999972</v>
          </cell>
        </row>
        <row r="437">
          <cell r="A437" t="str">
            <v>DataSpec</v>
          </cell>
          <cell r="B437" t="str">
            <v>Data</v>
          </cell>
          <cell r="C437" t="str">
            <v>Rating</v>
          </cell>
          <cell r="D437" t="str">
            <v>Rating</v>
          </cell>
          <cell r="E437" t="str">
            <v>Q134KUV_55101</v>
          </cell>
          <cell r="F437" t="str">
            <v>NONE</v>
          </cell>
          <cell r="G437" t="str">
            <v>55.10.1</v>
          </cell>
          <cell r="H437" t="str">
            <v xml:space="preserve">          Hotels (ohne Hotels garnis)</v>
          </cell>
          <cell r="I437" t="str">
            <v>SELF</v>
          </cell>
          <cell r="J437" t="str">
            <v>SELF</v>
          </cell>
          <cell r="K437" t="str">
            <v>OV</v>
          </cell>
          <cell r="L437" t="str">
            <v>NE</v>
          </cell>
          <cell r="M437">
            <v>5</v>
          </cell>
          <cell r="O437" t="str">
            <v>55.10.1</v>
          </cell>
          <cell r="P437" t="str">
            <v>Hotels (ohne Hotels garnis)</v>
          </cell>
          <cell r="Q437">
            <v>42.726059999999997</v>
          </cell>
          <cell r="R437">
            <v>41.616549999999997</v>
          </cell>
          <cell r="S437">
            <v>39.631340000000002</v>
          </cell>
          <cell r="T437">
            <v>40.963650000000001</v>
          </cell>
          <cell r="U437">
            <v>42.377270000000003</v>
          </cell>
          <cell r="V437">
            <v>43.476660000000003</v>
          </cell>
          <cell r="W437">
            <v>43.707689999999999</v>
          </cell>
          <cell r="X437">
            <v>42.05444</v>
          </cell>
          <cell r="Y437">
            <v>43.090910000000001</v>
          </cell>
          <cell r="Z437">
            <v>44.040550000000003</v>
          </cell>
          <cell r="AA437">
            <v>50.002569999999999</v>
          </cell>
          <cell r="AB437">
            <v>50.832990000000002</v>
          </cell>
          <cell r="AC437">
            <v>53.38449</v>
          </cell>
          <cell r="AD437">
            <v>2.5514999999999972</v>
          </cell>
        </row>
        <row r="438">
          <cell r="A438" t="str">
            <v>DataSpec</v>
          </cell>
          <cell r="B438" t="str">
            <v>Data</v>
          </cell>
          <cell r="C438" t="str">
            <v>Rating</v>
          </cell>
          <cell r="D438" t="str">
            <v>Rating</v>
          </cell>
          <cell r="E438" t="str">
            <v>Q134KUV_55102</v>
          </cell>
          <cell r="F438" t="str">
            <v>NONE</v>
          </cell>
          <cell r="G438" t="str">
            <v>55.10.2</v>
          </cell>
          <cell r="H438" t="str">
            <v xml:space="preserve">          Hotels garnis</v>
          </cell>
          <cell r="I438" t="str">
            <v>SELF</v>
          </cell>
          <cell r="J438" t="str">
            <v>SELF</v>
          </cell>
          <cell r="K438" t="str">
            <v>OV</v>
          </cell>
          <cell r="L438" t="str">
            <v>NE</v>
          </cell>
          <cell r="M438">
            <v>5</v>
          </cell>
          <cell r="O438" t="str">
            <v>55.10.2</v>
          </cell>
          <cell r="P438" t="str">
            <v>Hotels garnis</v>
          </cell>
          <cell r="Q438">
            <v>42.726059999999997</v>
          </cell>
          <cell r="R438">
            <v>41.616549999999997</v>
          </cell>
          <cell r="S438">
            <v>39.631340000000002</v>
          </cell>
          <cell r="T438">
            <v>40.963650000000001</v>
          </cell>
          <cell r="U438">
            <v>42.377270000000003</v>
          </cell>
          <cell r="V438">
            <v>43.476660000000003</v>
          </cell>
          <cell r="W438">
            <v>43.707689999999999</v>
          </cell>
          <cell r="X438">
            <v>42.05444</v>
          </cell>
          <cell r="Y438">
            <v>43.090910000000001</v>
          </cell>
          <cell r="Z438">
            <v>44.040550000000003</v>
          </cell>
          <cell r="AA438">
            <v>50.002569999999999</v>
          </cell>
          <cell r="AB438">
            <v>50.832990000000002</v>
          </cell>
          <cell r="AC438">
            <v>53.38449</v>
          </cell>
          <cell r="AD438">
            <v>2.5514999999999972</v>
          </cell>
        </row>
        <row r="439">
          <cell r="A439" t="str">
            <v>DataSpec</v>
          </cell>
          <cell r="B439" t="str">
            <v>Data</v>
          </cell>
          <cell r="C439" t="str">
            <v>Rating</v>
          </cell>
          <cell r="D439" t="str">
            <v>Rating</v>
          </cell>
          <cell r="E439" t="str">
            <v>Q134KUV_55103</v>
          </cell>
          <cell r="F439" t="str">
            <v>NONE</v>
          </cell>
          <cell r="G439" t="str">
            <v>55.10.3</v>
          </cell>
          <cell r="H439" t="str">
            <v xml:space="preserve">          Gasthöfe</v>
          </cell>
          <cell r="I439" t="str">
            <v>SELF</v>
          </cell>
          <cell r="J439" t="str">
            <v>SELF</v>
          </cell>
          <cell r="K439" t="str">
            <v>OV</v>
          </cell>
          <cell r="L439" t="str">
            <v>NE</v>
          </cell>
          <cell r="M439">
            <v>5</v>
          </cell>
          <cell r="O439" t="str">
            <v>55.10.3</v>
          </cell>
          <cell r="P439" t="str">
            <v>Gasthöfe</v>
          </cell>
          <cell r="Q439">
            <v>42.726059999999997</v>
          </cell>
          <cell r="R439">
            <v>41.616549999999997</v>
          </cell>
          <cell r="S439">
            <v>39.631340000000002</v>
          </cell>
          <cell r="T439">
            <v>40.963650000000001</v>
          </cell>
          <cell r="U439">
            <v>42.377270000000003</v>
          </cell>
          <cell r="V439">
            <v>43.476660000000003</v>
          </cell>
          <cell r="W439">
            <v>43.707689999999999</v>
          </cell>
          <cell r="X439">
            <v>42.05444</v>
          </cell>
          <cell r="Y439">
            <v>43.090910000000001</v>
          </cell>
          <cell r="Z439">
            <v>44.040550000000003</v>
          </cell>
          <cell r="AA439">
            <v>50.002569999999999</v>
          </cell>
          <cell r="AB439">
            <v>50.832990000000002</v>
          </cell>
          <cell r="AC439">
            <v>53.38449</v>
          </cell>
          <cell r="AD439">
            <v>2.5514999999999972</v>
          </cell>
        </row>
        <row r="440">
          <cell r="A440" t="str">
            <v>DataSpec</v>
          </cell>
          <cell r="B440" t="str">
            <v>Data</v>
          </cell>
          <cell r="C440" t="str">
            <v>Rating</v>
          </cell>
          <cell r="D440" t="str">
            <v>Rating</v>
          </cell>
          <cell r="E440" t="str">
            <v>Q134KUV_55104</v>
          </cell>
          <cell r="F440" t="str">
            <v>NONE</v>
          </cell>
          <cell r="G440" t="str">
            <v>55.10.4</v>
          </cell>
          <cell r="H440" t="str">
            <v xml:space="preserve">          Pensionen</v>
          </cell>
          <cell r="I440" t="str">
            <v>SELF</v>
          </cell>
          <cell r="J440" t="str">
            <v>SELF</v>
          </cell>
          <cell r="K440" t="str">
            <v>OV</v>
          </cell>
          <cell r="L440" t="str">
            <v>NE</v>
          </cell>
          <cell r="M440">
            <v>5</v>
          </cell>
          <cell r="O440" t="str">
            <v>55.10.4</v>
          </cell>
          <cell r="P440" t="str">
            <v>Pensionen</v>
          </cell>
          <cell r="Q440">
            <v>42.726059999999997</v>
          </cell>
          <cell r="R440">
            <v>41.616549999999997</v>
          </cell>
          <cell r="S440">
            <v>39.631340000000002</v>
          </cell>
          <cell r="T440">
            <v>40.963650000000001</v>
          </cell>
          <cell r="U440">
            <v>42.377270000000003</v>
          </cell>
          <cell r="V440">
            <v>43.476660000000003</v>
          </cell>
          <cell r="W440">
            <v>43.707689999999999</v>
          </cell>
          <cell r="X440">
            <v>42.05444</v>
          </cell>
          <cell r="Y440">
            <v>43.090910000000001</v>
          </cell>
          <cell r="Z440">
            <v>44.040550000000003</v>
          </cell>
          <cell r="AA440">
            <v>50.002569999999999</v>
          </cell>
          <cell r="AB440">
            <v>50.832990000000002</v>
          </cell>
          <cell r="AC440">
            <v>53.38449</v>
          </cell>
          <cell r="AD440">
            <v>2.5514999999999972</v>
          </cell>
        </row>
        <row r="441">
          <cell r="A441" t="str">
            <v>DataSpec</v>
          </cell>
          <cell r="B441" t="str">
            <v>Data</v>
          </cell>
          <cell r="C441" t="str">
            <v>Rating</v>
          </cell>
          <cell r="D441" t="str">
            <v>Rating</v>
          </cell>
          <cell r="E441" t="str">
            <v>Q134KUV_552</v>
          </cell>
          <cell r="F441" t="str">
            <v>NONE</v>
          </cell>
          <cell r="G441">
            <v>55.2</v>
          </cell>
          <cell r="H441" t="str">
            <v xml:space="preserve">      Ferienunterkünfte u.Ä.</v>
          </cell>
          <cell r="I441" t="str">
            <v>SELF</v>
          </cell>
          <cell r="J441" t="str">
            <v>SELF</v>
          </cell>
          <cell r="K441" t="str">
            <v>OV</v>
          </cell>
          <cell r="L441" t="str">
            <v>NE</v>
          </cell>
          <cell r="M441">
            <v>5</v>
          </cell>
          <cell r="O441" t="str">
            <v>55,2</v>
          </cell>
          <cell r="P441" t="str">
            <v>Ferienunterkünfte u.Ä.</v>
          </cell>
          <cell r="Q441">
            <v>43.852080000000001</v>
          </cell>
          <cell r="R441">
            <v>42.451500000000003</v>
          </cell>
          <cell r="S441">
            <v>35.164740000000002</v>
          </cell>
          <cell r="T441">
            <v>42.819920000000003</v>
          </cell>
          <cell r="U441">
            <v>44.966200000000001</v>
          </cell>
          <cell r="V441">
            <v>45.445369999999997</v>
          </cell>
          <cell r="W441">
            <v>46.610169999999997</v>
          </cell>
          <cell r="X441">
            <v>51.350349999999999</v>
          </cell>
          <cell r="Y441">
            <v>47.846359999999997</v>
          </cell>
          <cell r="Z441">
            <v>45.553260000000002</v>
          </cell>
          <cell r="AA441">
            <v>51.553260000000002</v>
          </cell>
          <cell r="AB441">
            <v>55.199289999999998</v>
          </cell>
          <cell r="AC441">
            <v>61.199289999999998</v>
          </cell>
          <cell r="AD441">
            <v>6</v>
          </cell>
        </row>
        <row r="442">
          <cell r="A442" t="str">
            <v>DataSpec</v>
          </cell>
          <cell r="B442" t="str">
            <v>Data</v>
          </cell>
          <cell r="C442" t="str">
            <v>Rating</v>
          </cell>
          <cell r="D442" t="str">
            <v>Rating</v>
          </cell>
          <cell r="E442" t="str">
            <v>Q134KUV_55201</v>
          </cell>
          <cell r="F442" t="str">
            <v>NONE</v>
          </cell>
          <cell r="G442" t="str">
            <v>55.20.1</v>
          </cell>
          <cell r="H442" t="str">
            <v xml:space="preserve">          Erholungs- und Ferienheime</v>
          </cell>
          <cell r="I442" t="str">
            <v>SELF</v>
          </cell>
          <cell r="J442" t="str">
            <v>SELF</v>
          </cell>
          <cell r="K442" t="str">
            <v>OV</v>
          </cell>
          <cell r="L442" t="str">
            <v>NE</v>
          </cell>
          <cell r="M442">
            <v>5</v>
          </cell>
          <cell r="O442" t="str">
            <v>55.20.1</v>
          </cell>
          <cell r="P442" t="str">
            <v>Erholungs- und Ferienheime</v>
          </cell>
          <cell r="Q442">
            <v>43.852080000000001</v>
          </cell>
          <cell r="R442">
            <v>42.451500000000003</v>
          </cell>
          <cell r="S442">
            <v>35.164740000000002</v>
          </cell>
          <cell r="T442">
            <v>42.819920000000003</v>
          </cell>
          <cell r="U442">
            <v>44.966200000000001</v>
          </cell>
          <cell r="V442">
            <v>45.445369999999997</v>
          </cell>
          <cell r="W442">
            <v>46.610169999999997</v>
          </cell>
          <cell r="X442">
            <v>51.350349999999999</v>
          </cell>
          <cell r="Y442">
            <v>47.846359999999997</v>
          </cell>
          <cell r="Z442">
            <v>45.553260000000002</v>
          </cell>
          <cell r="AA442">
            <v>51.553260000000002</v>
          </cell>
          <cell r="AB442">
            <v>55.199289999999998</v>
          </cell>
          <cell r="AC442">
            <v>61.199289999999998</v>
          </cell>
          <cell r="AD442">
            <v>6</v>
          </cell>
        </row>
        <row r="443">
          <cell r="A443" t="str">
            <v>DataSpec</v>
          </cell>
          <cell r="B443" t="str">
            <v>Data</v>
          </cell>
          <cell r="C443" t="str">
            <v>Rating</v>
          </cell>
          <cell r="D443" t="str">
            <v>Rating</v>
          </cell>
          <cell r="E443" t="str">
            <v>Q134KUV_55202</v>
          </cell>
          <cell r="F443" t="str">
            <v>NONE</v>
          </cell>
          <cell r="G443" t="str">
            <v>55.20.2</v>
          </cell>
          <cell r="H443" t="str">
            <v xml:space="preserve">          Ferienzentren</v>
          </cell>
          <cell r="I443" t="str">
            <v>SELF</v>
          </cell>
          <cell r="J443" t="str">
            <v>SELF</v>
          </cell>
          <cell r="K443" t="str">
            <v>OV</v>
          </cell>
          <cell r="L443" t="str">
            <v>NE</v>
          </cell>
          <cell r="M443">
            <v>5</v>
          </cell>
          <cell r="O443" t="str">
            <v>55.20.2</v>
          </cell>
          <cell r="P443" t="str">
            <v>Ferienzentren</v>
          </cell>
          <cell r="Q443">
            <v>43.852080000000001</v>
          </cell>
          <cell r="R443">
            <v>42.451500000000003</v>
          </cell>
          <cell r="S443">
            <v>35.164740000000002</v>
          </cell>
          <cell r="T443">
            <v>42.819920000000003</v>
          </cell>
          <cell r="U443">
            <v>44.966200000000001</v>
          </cell>
          <cell r="V443">
            <v>45.445369999999997</v>
          </cell>
          <cell r="W443">
            <v>46.610169999999997</v>
          </cell>
          <cell r="X443">
            <v>51.350349999999999</v>
          </cell>
          <cell r="Y443">
            <v>47.846359999999997</v>
          </cell>
          <cell r="Z443">
            <v>45.553260000000002</v>
          </cell>
          <cell r="AA443">
            <v>51.553260000000002</v>
          </cell>
          <cell r="AB443">
            <v>55.199289999999998</v>
          </cell>
          <cell r="AC443">
            <v>61.199289999999998</v>
          </cell>
          <cell r="AD443">
            <v>6</v>
          </cell>
        </row>
        <row r="444">
          <cell r="A444" t="str">
            <v>DataSpec</v>
          </cell>
          <cell r="B444" t="str">
            <v>Data</v>
          </cell>
          <cell r="C444" t="str">
            <v>Rating</v>
          </cell>
          <cell r="D444" t="str">
            <v>Rating</v>
          </cell>
          <cell r="E444" t="str">
            <v>Q134KUV_55203</v>
          </cell>
          <cell r="F444" t="str">
            <v>NONE</v>
          </cell>
          <cell r="G444" t="str">
            <v>55.20.3</v>
          </cell>
          <cell r="H444" t="str">
            <v xml:space="preserve">          Ferienhäuser und Ferienwohnungen</v>
          </cell>
          <cell r="I444" t="str">
            <v>SELF</v>
          </cell>
          <cell r="J444" t="str">
            <v>SELF</v>
          </cell>
          <cell r="K444" t="str">
            <v>OV</v>
          </cell>
          <cell r="L444" t="str">
            <v>NE</v>
          </cell>
          <cell r="M444">
            <v>5</v>
          </cell>
          <cell r="O444" t="str">
            <v>55.20.3</v>
          </cell>
          <cell r="P444" t="str">
            <v>Ferienhäuser und Ferienwohnungen</v>
          </cell>
          <cell r="Q444">
            <v>43.852080000000001</v>
          </cell>
          <cell r="R444">
            <v>42.451500000000003</v>
          </cell>
          <cell r="S444">
            <v>35.164740000000002</v>
          </cell>
          <cell r="T444">
            <v>42.819920000000003</v>
          </cell>
          <cell r="U444">
            <v>44.966200000000001</v>
          </cell>
          <cell r="V444">
            <v>45.445369999999997</v>
          </cell>
          <cell r="W444">
            <v>46.610169999999997</v>
          </cell>
          <cell r="X444">
            <v>51.350349999999999</v>
          </cell>
          <cell r="Y444">
            <v>47.846359999999997</v>
          </cell>
          <cell r="Z444">
            <v>45.553260000000002</v>
          </cell>
          <cell r="AA444">
            <v>51.553260000000002</v>
          </cell>
          <cell r="AB444">
            <v>55.199289999999998</v>
          </cell>
          <cell r="AC444">
            <v>61.199289999999998</v>
          </cell>
          <cell r="AD444">
            <v>6</v>
          </cell>
        </row>
        <row r="445">
          <cell r="A445" t="str">
            <v>DataSpec</v>
          </cell>
          <cell r="B445" t="str">
            <v>Data</v>
          </cell>
          <cell r="C445" t="str">
            <v>Rating</v>
          </cell>
          <cell r="D445" t="str">
            <v>Rating</v>
          </cell>
          <cell r="E445" t="str">
            <v>Q134KUV_55204</v>
          </cell>
          <cell r="F445" t="str">
            <v>NONE</v>
          </cell>
          <cell r="G445" t="str">
            <v>55.20.4</v>
          </cell>
          <cell r="H445" t="str">
            <v xml:space="preserve">          Jugendherbergen und Hütten</v>
          </cell>
          <cell r="I445" t="str">
            <v>SELF</v>
          </cell>
          <cell r="J445" t="str">
            <v>SELF</v>
          </cell>
          <cell r="K445" t="str">
            <v>OV</v>
          </cell>
          <cell r="L445" t="str">
            <v>NE</v>
          </cell>
          <cell r="M445">
            <v>5</v>
          </cell>
          <cell r="O445" t="str">
            <v>55.20.4</v>
          </cell>
          <cell r="P445" t="str">
            <v>Jugendherbergen und Hütten</v>
          </cell>
          <cell r="Q445">
            <v>43.852080000000001</v>
          </cell>
          <cell r="R445">
            <v>42.451500000000003</v>
          </cell>
          <cell r="S445">
            <v>35.164740000000002</v>
          </cell>
          <cell r="T445">
            <v>42.819920000000003</v>
          </cell>
          <cell r="U445">
            <v>44.966200000000001</v>
          </cell>
          <cell r="V445">
            <v>45.445369999999997</v>
          </cell>
          <cell r="W445">
            <v>46.610169999999997</v>
          </cell>
          <cell r="X445">
            <v>51.350349999999999</v>
          </cell>
          <cell r="Y445">
            <v>47.846359999999997</v>
          </cell>
          <cell r="Z445">
            <v>45.553260000000002</v>
          </cell>
          <cell r="AA445">
            <v>51.553260000000002</v>
          </cell>
          <cell r="AB445">
            <v>55.199289999999998</v>
          </cell>
          <cell r="AC445">
            <v>61.199289999999998</v>
          </cell>
          <cell r="AD445">
            <v>6</v>
          </cell>
        </row>
        <row r="446">
          <cell r="A446" t="str">
            <v>DataSpec</v>
          </cell>
          <cell r="B446" t="str">
            <v>Data</v>
          </cell>
          <cell r="C446" t="str">
            <v>Rating</v>
          </cell>
          <cell r="D446" t="str">
            <v>Rating</v>
          </cell>
          <cell r="E446" t="str">
            <v>Q134KUV_553</v>
          </cell>
          <cell r="F446" t="str">
            <v>NONE</v>
          </cell>
          <cell r="G446">
            <v>55.3</v>
          </cell>
          <cell r="H446" t="str">
            <v xml:space="preserve">      Campingplätze</v>
          </cell>
          <cell r="I446" t="str">
            <v>SELF</v>
          </cell>
          <cell r="J446" t="str">
            <v>SELF</v>
          </cell>
          <cell r="K446" t="str">
            <v>OV</v>
          </cell>
          <cell r="L446" t="str">
            <v>NE</v>
          </cell>
          <cell r="M446">
            <v>5</v>
          </cell>
          <cell r="O446" t="str">
            <v>55,3</v>
          </cell>
          <cell r="P446" t="str">
            <v>Campingplätze</v>
          </cell>
          <cell r="Q446">
            <v>42.16872</v>
          </cell>
          <cell r="R446">
            <v>45.201839999999997</v>
          </cell>
          <cell r="S446">
            <v>43.796610000000001</v>
          </cell>
          <cell r="T446">
            <v>42.946370000000002</v>
          </cell>
          <cell r="U446">
            <v>44.070900000000002</v>
          </cell>
          <cell r="V446">
            <v>37.975720000000003</v>
          </cell>
          <cell r="W446">
            <v>34.689329999999998</v>
          </cell>
          <cell r="X446">
            <v>35.242539999999998</v>
          </cell>
          <cell r="Y446">
            <v>37.527999999999999</v>
          </cell>
          <cell r="Z446">
            <v>37.484670000000001</v>
          </cell>
          <cell r="AA446">
            <v>41.902509999999999</v>
          </cell>
          <cell r="AB446">
            <v>38.74579</v>
          </cell>
          <cell r="AC446">
            <v>37.942250000000001</v>
          </cell>
          <cell r="AD446">
            <v>-0.80353999999999814</v>
          </cell>
        </row>
        <row r="447">
          <cell r="A447" t="str">
            <v>DataSpec</v>
          </cell>
          <cell r="B447" t="str">
            <v>Data</v>
          </cell>
          <cell r="C447" t="str">
            <v>Rating</v>
          </cell>
          <cell r="D447" t="str">
            <v>Rating</v>
          </cell>
          <cell r="E447" t="str">
            <v>Q134KUV_559</v>
          </cell>
          <cell r="F447" t="str">
            <v>NONE</v>
          </cell>
          <cell r="G447">
            <v>55.9</v>
          </cell>
          <cell r="H447" t="str">
            <v xml:space="preserve">      Wohnheime und Privatquartiere</v>
          </cell>
          <cell r="I447" t="str">
            <v>SELF</v>
          </cell>
          <cell r="J447" t="str">
            <v>SELF</v>
          </cell>
          <cell r="K447" t="str">
            <v>OV</v>
          </cell>
          <cell r="L447" t="str">
            <v>NE</v>
          </cell>
          <cell r="M447">
            <v>5</v>
          </cell>
          <cell r="O447" t="str">
            <v>55,9</v>
          </cell>
          <cell r="P447" t="str">
            <v>Wohnheime und Privatquartiere</v>
          </cell>
          <cell r="Q447">
            <v>41.897129999999997</v>
          </cell>
          <cell r="R447">
            <v>43.567259999999997</v>
          </cell>
          <cell r="S447">
            <v>37.642609999999998</v>
          </cell>
          <cell r="T447">
            <v>42.974499999999999</v>
          </cell>
          <cell r="U447">
            <v>44.217750000000002</v>
          </cell>
          <cell r="V447">
            <v>49.932090000000002</v>
          </cell>
          <cell r="W447">
            <v>49.710410000000003</v>
          </cell>
          <cell r="X447">
            <v>43.330269999999999</v>
          </cell>
          <cell r="Y447">
            <v>36.883890000000001</v>
          </cell>
          <cell r="Z447">
            <v>44.883890000000001</v>
          </cell>
          <cell r="AA447">
            <v>50.883890000000001</v>
          </cell>
          <cell r="AB447">
            <v>56.883890000000001</v>
          </cell>
          <cell r="AC447">
            <v>62.883890000000001</v>
          </cell>
          <cell r="AD447">
            <v>6</v>
          </cell>
        </row>
        <row r="448">
          <cell r="A448" t="str">
            <v>DataSpec</v>
          </cell>
          <cell r="B448" t="str">
            <v>Data</v>
          </cell>
          <cell r="C448" t="str">
            <v>Rating</v>
          </cell>
          <cell r="D448" t="str">
            <v>Rating</v>
          </cell>
          <cell r="E448" t="str">
            <v>Q134KUV_56</v>
          </cell>
          <cell r="F448" t="str">
            <v>NONE</v>
          </cell>
          <cell r="G448">
            <v>56</v>
          </cell>
          <cell r="H448" t="str">
            <v xml:space="preserve">    Gastronomie</v>
          </cell>
          <cell r="I448" t="str">
            <v>SELF</v>
          </cell>
          <cell r="J448" t="str">
            <v>SELF</v>
          </cell>
          <cell r="K448" t="str">
            <v>OV</v>
          </cell>
          <cell r="L448" t="str">
            <v>NE</v>
          </cell>
          <cell r="M448">
            <v>5</v>
          </cell>
          <cell r="O448">
            <v>56</v>
          </cell>
          <cell r="P448" t="str">
            <v>Gastronomie</v>
          </cell>
          <cell r="Q448">
            <v>40.218829999999997</v>
          </cell>
          <cell r="R448">
            <v>39.08717</v>
          </cell>
          <cell r="S448">
            <v>38.523760000000003</v>
          </cell>
          <cell r="T448">
            <v>40.149610000000003</v>
          </cell>
          <cell r="U448">
            <v>40.192920000000001</v>
          </cell>
          <cell r="V448">
            <v>40.66818</v>
          </cell>
          <cell r="W448">
            <v>39.898319999999998</v>
          </cell>
          <cell r="X448">
            <v>41.336919999999999</v>
          </cell>
          <cell r="Y448">
            <v>41.584899999999998</v>
          </cell>
          <cell r="Z448">
            <v>41.253210000000003</v>
          </cell>
          <cell r="AA448">
            <v>43.908320000000003</v>
          </cell>
          <cell r="AB448">
            <v>43.579689999999999</v>
          </cell>
          <cell r="AC448">
            <v>45.224739999999997</v>
          </cell>
          <cell r="AD448">
            <v>1.6450499999999977</v>
          </cell>
        </row>
        <row r="449">
          <cell r="A449" t="str">
            <v>DataSpec</v>
          </cell>
          <cell r="B449" t="str">
            <v>Data</v>
          </cell>
          <cell r="C449" t="str">
            <v>Rating</v>
          </cell>
          <cell r="D449" t="str">
            <v>Rating</v>
          </cell>
          <cell r="E449" t="str">
            <v>Q134KUV_561</v>
          </cell>
          <cell r="F449" t="str">
            <v>NONE</v>
          </cell>
          <cell r="G449">
            <v>56.1</v>
          </cell>
          <cell r="H449" t="str">
            <v xml:space="preserve">      Restaurants, Cafés, Eissalons</v>
          </cell>
          <cell r="I449" t="str">
            <v>SELF</v>
          </cell>
          <cell r="J449" t="str">
            <v>SELF</v>
          </cell>
          <cell r="K449" t="str">
            <v>OV</v>
          </cell>
          <cell r="L449" t="str">
            <v>NE</v>
          </cell>
          <cell r="M449">
            <v>5</v>
          </cell>
          <cell r="O449" t="str">
            <v>56,1</v>
          </cell>
          <cell r="P449" t="str">
            <v>Restaurants, Cafés, Eissalons</v>
          </cell>
          <cell r="Q449">
            <v>39.552880000000002</v>
          </cell>
          <cell r="R449">
            <v>38.568469999999998</v>
          </cell>
          <cell r="S449">
            <v>37.343539999999997</v>
          </cell>
          <cell r="T449">
            <v>39.312820000000002</v>
          </cell>
          <cell r="U449">
            <v>39.53886</v>
          </cell>
          <cell r="V449">
            <v>40.286430000000003</v>
          </cell>
          <cell r="W449">
            <v>39.43235</v>
          </cell>
          <cell r="X449">
            <v>40.890650000000001</v>
          </cell>
          <cell r="Y449">
            <v>41.51005</v>
          </cell>
          <cell r="Z449">
            <v>41.016779999999997</v>
          </cell>
          <cell r="AA449">
            <v>43.548580000000001</v>
          </cell>
          <cell r="AB449">
            <v>43.366540000000001</v>
          </cell>
          <cell r="AC449">
            <v>45.14481</v>
          </cell>
          <cell r="AD449">
            <v>1.7782699999999991</v>
          </cell>
        </row>
        <row r="450">
          <cell r="A450" t="str">
            <v>DataSpec</v>
          </cell>
          <cell r="B450" t="str">
            <v>Data</v>
          </cell>
          <cell r="C450" t="str">
            <v>Rating</v>
          </cell>
          <cell r="D450" t="str">
            <v>Rating</v>
          </cell>
          <cell r="E450" t="str">
            <v>Q134KUV_56101</v>
          </cell>
          <cell r="F450" t="str">
            <v>NONE</v>
          </cell>
          <cell r="G450" t="str">
            <v>56.10.1</v>
          </cell>
          <cell r="H450" t="str">
            <v xml:space="preserve">          Fullservice-Restaurants</v>
          </cell>
          <cell r="I450" t="str">
            <v>SELF</v>
          </cell>
          <cell r="J450" t="str">
            <v>SELF</v>
          </cell>
          <cell r="K450" t="str">
            <v>OV</v>
          </cell>
          <cell r="L450" t="str">
            <v>NE</v>
          </cell>
          <cell r="M450">
            <v>5</v>
          </cell>
          <cell r="O450" t="str">
            <v>56.10.1</v>
          </cell>
          <cell r="P450" t="str">
            <v>Fullservice-Restaurants</v>
          </cell>
          <cell r="Q450">
            <v>39.552880000000002</v>
          </cell>
          <cell r="R450">
            <v>38.568469999999998</v>
          </cell>
          <cell r="S450">
            <v>37.343539999999997</v>
          </cell>
          <cell r="T450">
            <v>39.312820000000002</v>
          </cell>
          <cell r="U450">
            <v>39.53886</v>
          </cell>
          <cell r="V450">
            <v>40.286430000000003</v>
          </cell>
          <cell r="W450">
            <v>39.43235</v>
          </cell>
          <cell r="X450">
            <v>40.890650000000001</v>
          </cell>
          <cell r="Y450">
            <v>41.51005</v>
          </cell>
          <cell r="Z450">
            <v>41.016779999999997</v>
          </cell>
          <cell r="AA450">
            <v>43.548580000000001</v>
          </cell>
          <cell r="AB450">
            <v>43.366540000000001</v>
          </cell>
          <cell r="AC450">
            <v>45.14481</v>
          </cell>
          <cell r="AD450">
            <v>1.7782699999999991</v>
          </cell>
        </row>
        <row r="451">
          <cell r="A451" t="str">
            <v>DataSpec</v>
          </cell>
          <cell r="B451" t="str">
            <v>Data</v>
          </cell>
          <cell r="C451" t="str">
            <v>Rating</v>
          </cell>
          <cell r="D451" t="str">
            <v>Rating</v>
          </cell>
          <cell r="E451" t="str">
            <v>Q134KUV_56102</v>
          </cell>
          <cell r="F451" t="str">
            <v>NONE</v>
          </cell>
          <cell r="G451" t="str">
            <v>56.10.2</v>
          </cell>
          <cell r="H451" t="str">
            <v xml:space="preserve">          Selbstbedienungs-Restaurants</v>
          </cell>
          <cell r="I451" t="str">
            <v>SELF</v>
          </cell>
          <cell r="J451" t="str">
            <v>SELF</v>
          </cell>
          <cell r="K451" t="str">
            <v>OV</v>
          </cell>
          <cell r="L451" t="str">
            <v>NE</v>
          </cell>
          <cell r="M451">
            <v>5</v>
          </cell>
          <cell r="O451" t="str">
            <v>56.10.2</v>
          </cell>
          <cell r="P451" t="str">
            <v>Selbstbedienungs-Restaurants</v>
          </cell>
          <cell r="Q451">
            <v>39.552880000000002</v>
          </cell>
          <cell r="R451">
            <v>38.568469999999998</v>
          </cell>
          <cell r="S451">
            <v>37.343539999999997</v>
          </cell>
          <cell r="T451">
            <v>39.312820000000002</v>
          </cell>
          <cell r="U451">
            <v>39.53886</v>
          </cell>
          <cell r="V451">
            <v>40.286430000000003</v>
          </cell>
          <cell r="W451">
            <v>39.43235</v>
          </cell>
          <cell r="X451">
            <v>40.890650000000001</v>
          </cell>
          <cell r="Y451">
            <v>41.51005</v>
          </cell>
          <cell r="Z451">
            <v>41.016779999999997</v>
          </cell>
          <cell r="AA451">
            <v>43.548580000000001</v>
          </cell>
          <cell r="AB451">
            <v>43.366540000000001</v>
          </cell>
          <cell r="AC451">
            <v>45.14481</v>
          </cell>
          <cell r="AD451">
            <v>1.7782699999999991</v>
          </cell>
        </row>
        <row r="452">
          <cell r="A452" t="str">
            <v>DataSpec</v>
          </cell>
          <cell r="B452" t="str">
            <v>Data</v>
          </cell>
          <cell r="C452" t="str">
            <v>Rating</v>
          </cell>
          <cell r="D452" t="str">
            <v>Rating</v>
          </cell>
          <cell r="E452" t="str">
            <v>Q134KUV_56103</v>
          </cell>
          <cell r="F452" t="str">
            <v>NONE</v>
          </cell>
          <cell r="G452" t="str">
            <v>56.10.3</v>
          </cell>
          <cell r="H452" t="str">
            <v xml:space="preserve">          Imbissstuben u.Ä.</v>
          </cell>
          <cell r="I452" t="str">
            <v>SELF</v>
          </cell>
          <cell r="J452" t="str">
            <v>SELF</v>
          </cell>
          <cell r="K452" t="str">
            <v>OV</v>
          </cell>
          <cell r="L452" t="str">
            <v>NE</v>
          </cell>
          <cell r="M452">
            <v>5</v>
          </cell>
          <cell r="O452" t="str">
            <v>56.10.3</v>
          </cell>
          <cell r="P452" t="str">
            <v>Imbissstuben u.Ä.</v>
          </cell>
          <cell r="Q452">
            <v>39.552880000000002</v>
          </cell>
          <cell r="R452">
            <v>38.568469999999998</v>
          </cell>
          <cell r="S452">
            <v>37.343539999999997</v>
          </cell>
          <cell r="T452">
            <v>39.312820000000002</v>
          </cell>
          <cell r="U452">
            <v>39.53886</v>
          </cell>
          <cell r="V452">
            <v>40.286430000000003</v>
          </cell>
          <cell r="W452">
            <v>39.43235</v>
          </cell>
          <cell r="X452">
            <v>40.890650000000001</v>
          </cell>
          <cell r="Y452">
            <v>41.51005</v>
          </cell>
          <cell r="Z452">
            <v>41.016779999999997</v>
          </cell>
          <cell r="AA452">
            <v>43.548580000000001</v>
          </cell>
          <cell r="AB452">
            <v>43.366540000000001</v>
          </cell>
          <cell r="AC452">
            <v>45.14481</v>
          </cell>
          <cell r="AD452">
            <v>1.7782699999999991</v>
          </cell>
        </row>
        <row r="453">
          <cell r="A453" t="str">
            <v>DataSpec</v>
          </cell>
          <cell r="B453" t="str">
            <v>Data</v>
          </cell>
          <cell r="C453" t="str">
            <v>Rating</v>
          </cell>
          <cell r="D453" t="str">
            <v>Rating</v>
          </cell>
          <cell r="E453" t="str">
            <v>Q134KUV_56104</v>
          </cell>
          <cell r="F453" t="str">
            <v>NONE</v>
          </cell>
          <cell r="G453" t="str">
            <v>56.10.4</v>
          </cell>
          <cell r="H453" t="str">
            <v xml:space="preserve">          Cafés</v>
          </cell>
          <cell r="I453" t="str">
            <v>SELF</v>
          </cell>
          <cell r="J453" t="str">
            <v>SELF</v>
          </cell>
          <cell r="K453" t="str">
            <v>OV</v>
          </cell>
          <cell r="L453" t="str">
            <v>NE</v>
          </cell>
          <cell r="M453">
            <v>5</v>
          </cell>
          <cell r="O453" t="str">
            <v>56.10.4</v>
          </cell>
          <cell r="P453" t="str">
            <v>Cafés</v>
          </cell>
          <cell r="Q453">
            <v>39.552880000000002</v>
          </cell>
          <cell r="R453">
            <v>38.568469999999998</v>
          </cell>
          <cell r="S453">
            <v>37.343539999999997</v>
          </cell>
          <cell r="T453">
            <v>39.312820000000002</v>
          </cell>
          <cell r="U453">
            <v>39.53886</v>
          </cell>
          <cell r="V453">
            <v>40.286430000000003</v>
          </cell>
          <cell r="W453">
            <v>39.43235</v>
          </cell>
          <cell r="X453">
            <v>40.890650000000001</v>
          </cell>
          <cell r="Y453">
            <v>41.51005</v>
          </cell>
          <cell r="Z453">
            <v>41.016779999999997</v>
          </cell>
          <cell r="AA453">
            <v>43.548580000000001</v>
          </cell>
          <cell r="AB453">
            <v>43.366540000000001</v>
          </cell>
          <cell r="AC453">
            <v>45.14481</v>
          </cell>
          <cell r="AD453">
            <v>1.7782699999999991</v>
          </cell>
        </row>
        <row r="454">
          <cell r="A454" t="str">
            <v>DataSpec</v>
          </cell>
          <cell r="B454" t="str">
            <v>Data</v>
          </cell>
          <cell r="C454" t="str">
            <v>Rating</v>
          </cell>
          <cell r="D454" t="str">
            <v>Rating</v>
          </cell>
          <cell r="E454" t="str">
            <v>Q134KUV_56105</v>
          </cell>
          <cell r="F454" t="str">
            <v>NONE</v>
          </cell>
          <cell r="G454" t="str">
            <v>56.10.5</v>
          </cell>
          <cell r="H454" t="str">
            <v xml:space="preserve">          Eissalons</v>
          </cell>
          <cell r="I454" t="str">
            <v>SELF</v>
          </cell>
          <cell r="J454" t="str">
            <v>SELF</v>
          </cell>
          <cell r="K454" t="str">
            <v>OV</v>
          </cell>
          <cell r="L454" t="str">
            <v>NE</v>
          </cell>
          <cell r="M454">
            <v>5</v>
          </cell>
          <cell r="O454" t="str">
            <v>56.10.5</v>
          </cell>
          <cell r="P454" t="str">
            <v>Eissalons</v>
          </cell>
          <cell r="Q454">
            <v>39.552880000000002</v>
          </cell>
          <cell r="R454">
            <v>38.568469999999998</v>
          </cell>
          <cell r="S454">
            <v>37.343539999999997</v>
          </cell>
          <cell r="T454">
            <v>39.312820000000002</v>
          </cell>
          <cell r="U454">
            <v>39.53886</v>
          </cell>
          <cell r="V454">
            <v>40.286430000000003</v>
          </cell>
          <cell r="W454">
            <v>39.43235</v>
          </cell>
          <cell r="X454">
            <v>40.890650000000001</v>
          </cell>
          <cell r="Y454">
            <v>41.51005</v>
          </cell>
          <cell r="Z454">
            <v>41.016779999999997</v>
          </cell>
          <cell r="AA454">
            <v>43.548580000000001</v>
          </cell>
          <cell r="AB454">
            <v>43.366540000000001</v>
          </cell>
          <cell r="AC454">
            <v>45.14481</v>
          </cell>
          <cell r="AD454">
            <v>1.7782699999999991</v>
          </cell>
        </row>
        <row r="455">
          <cell r="A455" t="str">
            <v>DataSpec</v>
          </cell>
          <cell r="B455" t="str">
            <v>Data</v>
          </cell>
          <cell r="C455" t="str">
            <v>Rating</v>
          </cell>
          <cell r="D455" t="str">
            <v>Rating</v>
          </cell>
          <cell r="E455" t="str">
            <v>Q134KUV_562</v>
          </cell>
          <cell r="F455" t="str">
            <v>NONE</v>
          </cell>
          <cell r="G455">
            <v>56.2</v>
          </cell>
          <cell r="H455" t="str">
            <v xml:space="preserve">      Caterer und Kantinen</v>
          </cell>
          <cell r="I455" t="str">
            <v>SELF</v>
          </cell>
          <cell r="J455" t="str">
            <v>SELF</v>
          </cell>
          <cell r="K455" t="str">
            <v>OV</v>
          </cell>
          <cell r="L455" t="str">
            <v>NE</v>
          </cell>
          <cell r="M455">
            <v>5</v>
          </cell>
          <cell r="O455" t="str">
            <v>56,2</v>
          </cell>
          <cell r="P455" t="str">
            <v>Caterer und Kantinen</v>
          </cell>
          <cell r="Q455">
            <v>43.818980000000003</v>
          </cell>
          <cell r="R455">
            <v>42.547220000000003</v>
          </cell>
          <cell r="S455">
            <v>40.567439999999998</v>
          </cell>
          <cell r="T455">
            <v>41.265970000000003</v>
          </cell>
          <cell r="U455">
            <v>40.670589999999997</v>
          </cell>
          <cell r="V455">
            <v>42.085790000000003</v>
          </cell>
          <cell r="W455">
            <v>42.30697</v>
          </cell>
          <cell r="X455">
            <v>42.075389999999999</v>
          </cell>
          <cell r="Y455">
            <v>43.047919999999998</v>
          </cell>
          <cell r="Z455">
            <v>43.25215</v>
          </cell>
          <cell r="AA455">
            <v>46.646450000000002</v>
          </cell>
          <cell r="AB455">
            <v>47.696300000000001</v>
          </cell>
          <cell r="AC455">
            <v>48.368749999999999</v>
          </cell>
          <cell r="AD455">
            <v>0.67244999999999777</v>
          </cell>
        </row>
        <row r="456">
          <cell r="A456" t="str">
            <v>DataSpec</v>
          </cell>
          <cell r="B456" t="str">
            <v>Data</v>
          </cell>
          <cell r="C456" t="str">
            <v>Rating</v>
          </cell>
          <cell r="D456" t="str">
            <v>Rating</v>
          </cell>
          <cell r="E456" t="str">
            <v>Q134KUV_563</v>
          </cell>
          <cell r="F456" t="str">
            <v>NONE</v>
          </cell>
          <cell r="G456">
            <v>56.3</v>
          </cell>
          <cell r="H456" t="str">
            <v xml:space="preserve">      Schanklokale, Diskotheken, Bars</v>
          </cell>
          <cell r="I456" t="str">
            <v>SELF</v>
          </cell>
          <cell r="J456" t="str">
            <v>SELF</v>
          </cell>
          <cell r="K456" t="str">
            <v>OV</v>
          </cell>
          <cell r="L456" t="str">
            <v>NE</v>
          </cell>
          <cell r="M456">
            <v>5</v>
          </cell>
          <cell r="O456" t="str">
            <v>56,3</v>
          </cell>
          <cell r="P456" t="str">
            <v>Schanklokale, Diskotheken, Bars</v>
          </cell>
          <cell r="Q456">
            <v>41.409759999999999</v>
          </cell>
          <cell r="R456">
            <v>39.752780000000001</v>
          </cell>
          <cell r="S456">
            <v>42.57058</v>
          </cell>
          <cell r="T456">
            <v>43.168349999999997</v>
          </cell>
          <cell r="U456">
            <v>42.729230000000001</v>
          </cell>
          <cell r="V456">
            <v>41.661439999999999</v>
          </cell>
          <cell r="W456">
            <v>40.81353</v>
          </cell>
          <cell r="X456">
            <v>42.886240000000001</v>
          </cell>
          <cell r="Y456">
            <v>41.269199999999998</v>
          </cell>
          <cell r="Z456">
            <v>41.383069999999996</v>
          </cell>
          <cell r="AA456">
            <v>44.091749999999998</v>
          </cell>
          <cell r="AB456">
            <v>42.795529999999999</v>
          </cell>
          <cell r="AC456">
            <v>44.391849999999998</v>
          </cell>
          <cell r="AD456">
            <v>1.5963199999999986</v>
          </cell>
        </row>
        <row r="457">
          <cell r="A457" t="str">
            <v>DataSpec</v>
          </cell>
          <cell r="B457" t="str">
            <v>Data</v>
          </cell>
          <cell r="C457" t="str">
            <v>Rating</v>
          </cell>
          <cell r="D457" t="str">
            <v>Rating</v>
          </cell>
          <cell r="E457" t="str">
            <v>Q134KUV_J</v>
          </cell>
          <cell r="F457" t="str">
            <v>NONE</v>
          </cell>
          <cell r="G457" t="str">
            <v>J</v>
          </cell>
          <cell r="H457" t="str">
            <v>Information und Kommunikation</v>
          </cell>
          <cell r="I457" t="str">
            <v>SELF</v>
          </cell>
          <cell r="J457" t="str">
            <v>SELF</v>
          </cell>
          <cell r="K457" t="str">
            <v>OV</v>
          </cell>
          <cell r="L457" t="str">
            <v>NE</v>
          </cell>
          <cell r="M457">
            <v>5</v>
          </cell>
          <cell r="O457" t="str">
            <v>J</v>
          </cell>
          <cell r="P457" t="str">
            <v>Information und Kommunikation</v>
          </cell>
          <cell r="Q457">
            <v>42.397959999999998</v>
          </cell>
          <cell r="R457">
            <v>43.214489999999998</v>
          </cell>
          <cell r="S457">
            <v>41.61103</v>
          </cell>
          <cell r="T457">
            <v>41.528300000000002</v>
          </cell>
          <cell r="U457">
            <v>41.736519999999999</v>
          </cell>
          <cell r="V457">
            <v>40.594499999999996</v>
          </cell>
          <cell r="W457">
            <v>39.878839999999997</v>
          </cell>
          <cell r="X457">
            <v>40.79101</v>
          </cell>
          <cell r="Y457">
            <v>40.185540000000003</v>
          </cell>
          <cell r="Z457">
            <v>41.194839999999999</v>
          </cell>
          <cell r="AA457">
            <v>35.663980000000002</v>
          </cell>
          <cell r="AB457">
            <v>33.510060000000003</v>
          </cell>
          <cell r="AC457">
            <v>38.0259</v>
          </cell>
          <cell r="AD457">
            <v>4.5158399999999972</v>
          </cell>
        </row>
        <row r="458">
          <cell r="A458" t="str">
            <v>DataSpec</v>
          </cell>
          <cell r="B458" t="str">
            <v>Data</v>
          </cell>
          <cell r="C458" t="str">
            <v>Rating</v>
          </cell>
          <cell r="D458" t="str">
            <v>Rating</v>
          </cell>
          <cell r="E458" t="str">
            <v>Q134KUV_58</v>
          </cell>
          <cell r="F458" t="str">
            <v>NONE</v>
          </cell>
          <cell r="G458">
            <v>58</v>
          </cell>
          <cell r="H458" t="str">
            <v xml:space="preserve">    Verlagswesen</v>
          </cell>
          <cell r="I458" t="str">
            <v>SELF</v>
          </cell>
          <cell r="J458" t="str">
            <v>SELF</v>
          </cell>
          <cell r="K458" t="str">
            <v>OV</v>
          </cell>
          <cell r="L458" t="str">
            <v>NE</v>
          </cell>
          <cell r="M458">
            <v>5</v>
          </cell>
          <cell r="O458">
            <v>58</v>
          </cell>
          <cell r="P458" t="str">
            <v>Verlagswesen</v>
          </cell>
          <cell r="Q458">
            <v>46.648290000000003</v>
          </cell>
          <cell r="R458">
            <v>44.662190000000002</v>
          </cell>
          <cell r="S458">
            <v>46.929929999999999</v>
          </cell>
          <cell r="T458">
            <v>46.971400000000003</v>
          </cell>
          <cell r="U458">
            <v>46.833289999999998</v>
          </cell>
          <cell r="V458">
            <v>45.276240000000001</v>
          </cell>
          <cell r="W458">
            <v>47.74624</v>
          </cell>
          <cell r="X458">
            <v>45.163260000000001</v>
          </cell>
          <cell r="Y458">
            <v>42.616039999999998</v>
          </cell>
          <cell r="Z458">
            <v>45.561300000000003</v>
          </cell>
          <cell r="AA458">
            <v>39.561300000000003</v>
          </cell>
          <cell r="AB458">
            <v>35.85304</v>
          </cell>
          <cell r="AC458">
            <v>37.998690000000003</v>
          </cell>
          <cell r="AD458">
            <v>2.1456500000000034</v>
          </cell>
        </row>
        <row r="459">
          <cell r="A459" t="str">
            <v>DataSpec</v>
          </cell>
          <cell r="B459" t="str">
            <v>Data</v>
          </cell>
          <cell r="C459" t="str">
            <v>Rating</v>
          </cell>
          <cell r="D459" t="str">
            <v>Rating</v>
          </cell>
          <cell r="E459" t="str">
            <v>Q134KUV_581</v>
          </cell>
          <cell r="F459" t="str">
            <v>NONE</v>
          </cell>
          <cell r="G459">
            <v>58.1</v>
          </cell>
          <cell r="H459" t="str">
            <v xml:space="preserve">      Buch- und Zeitschriftenverlage</v>
          </cell>
          <cell r="I459" t="str">
            <v>SELF</v>
          </cell>
          <cell r="J459" t="str">
            <v>SELF</v>
          </cell>
          <cell r="K459" t="str">
            <v>OV</v>
          </cell>
          <cell r="L459" t="str">
            <v>NE</v>
          </cell>
          <cell r="M459">
            <v>5</v>
          </cell>
          <cell r="O459" t="str">
            <v>58,1</v>
          </cell>
          <cell r="P459" t="str">
            <v>Buch- und Zeitschriftenverlage</v>
          </cell>
          <cell r="Q459">
            <v>46.648290000000003</v>
          </cell>
          <cell r="R459">
            <v>44.662190000000002</v>
          </cell>
          <cell r="S459">
            <v>46.929929999999999</v>
          </cell>
          <cell r="T459">
            <v>46.971400000000003</v>
          </cell>
          <cell r="U459">
            <v>46.833289999999998</v>
          </cell>
          <cell r="V459">
            <v>45.276240000000001</v>
          </cell>
          <cell r="W459">
            <v>47.74624</v>
          </cell>
          <cell r="X459">
            <v>45.163260000000001</v>
          </cell>
          <cell r="Y459">
            <v>42.616039999999998</v>
          </cell>
          <cell r="Z459">
            <v>45.561300000000003</v>
          </cell>
          <cell r="AA459">
            <v>39.561300000000003</v>
          </cell>
          <cell r="AB459">
            <v>35.85304</v>
          </cell>
          <cell r="AC459">
            <v>37.998690000000003</v>
          </cell>
          <cell r="AD459">
            <v>2.1456500000000034</v>
          </cell>
        </row>
        <row r="460">
          <cell r="A460" t="str">
            <v>DataSpec</v>
          </cell>
          <cell r="B460" t="str">
            <v>Data</v>
          </cell>
          <cell r="C460" t="str">
            <v>Rating</v>
          </cell>
          <cell r="D460" t="str">
            <v>Rating</v>
          </cell>
          <cell r="E460" t="str">
            <v>Q134KUV_582</v>
          </cell>
          <cell r="F460" t="str">
            <v>NONE</v>
          </cell>
          <cell r="G460">
            <v>58.2</v>
          </cell>
          <cell r="H460" t="str">
            <v xml:space="preserve">      Software-Verlage</v>
          </cell>
          <cell r="I460" t="str">
            <v>SELF</v>
          </cell>
          <cell r="J460" t="str">
            <v>SELF</v>
          </cell>
          <cell r="K460" t="str">
            <v>OV</v>
          </cell>
          <cell r="L460" t="str">
            <v>NE</v>
          </cell>
          <cell r="M460">
            <v>5</v>
          </cell>
          <cell r="O460" t="str">
            <v>58,2</v>
          </cell>
          <cell r="P460" t="str">
            <v>Software-Verlage</v>
          </cell>
          <cell r="Q460">
            <v>46.648290000000003</v>
          </cell>
          <cell r="R460">
            <v>44.662190000000002</v>
          </cell>
          <cell r="S460">
            <v>46.929929999999999</v>
          </cell>
          <cell r="T460">
            <v>46.971400000000003</v>
          </cell>
          <cell r="U460">
            <v>46.833289999999998</v>
          </cell>
          <cell r="V460">
            <v>45.276240000000001</v>
          </cell>
          <cell r="W460">
            <v>47.74624</v>
          </cell>
          <cell r="X460">
            <v>45.163260000000001</v>
          </cell>
          <cell r="Y460">
            <v>42.616039999999998</v>
          </cell>
          <cell r="Z460">
            <v>45.561300000000003</v>
          </cell>
          <cell r="AA460">
            <v>39.561300000000003</v>
          </cell>
          <cell r="AB460">
            <v>35.85304</v>
          </cell>
          <cell r="AC460">
            <v>37.998690000000003</v>
          </cell>
          <cell r="AD460">
            <v>2.1456500000000034</v>
          </cell>
        </row>
        <row r="461">
          <cell r="A461" t="str">
            <v>DataSpec</v>
          </cell>
          <cell r="B461" t="str">
            <v>Data</v>
          </cell>
          <cell r="C461" t="str">
            <v>Rating</v>
          </cell>
          <cell r="D461" t="str">
            <v>Rating</v>
          </cell>
          <cell r="E461" t="str">
            <v>Q134KUV_59</v>
          </cell>
          <cell r="F461" t="str">
            <v>NONE</v>
          </cell>
          <cell r="G461">
            <v>59</v>
          </cell>
          <cell r="H461" t="str">
            <v xml:space="preserve">    Film &amp; Kino, Musik, Rundfunkprogramme</v>
          </cell>
          <cell r="I461" t="str">
            <v>SELF</v>
          </cell>
          <cell r="J461" t="str">
            <v>SELF</v>
          </cell>
          <cell r="K461" t="str">
            <v>OV</v>
          </cell>
          <cell r="L461" t="str">
            <v>NE</v>
          </cell>
          <cell r="M461">
            <v>5</v>
          </cell>
          <cell r="O461">
            <v>59</v>
          </cell>
          <cell r="P461" t="str">
            <v>Film &amp; Kino, Musik, Rundfunkprogramme</v>
          </cell>
          <cell r="Q461">
            <v>31.668430000000001</v>
          </cell>
          <cell r="R461">
            <v>31.14414</v>
          </cell>
          <cell r="S461">
            <v>33.934130000000003</v>
          </cell>
          <cell r="T461">
            <v>32.384459999999997</v>
          </cell>
          <cell r="U461">
            <v>34.301920000000003</v>
          </cell>
          <cell r="V461">
            <v>34.10736</v>
          </cell>
          <cell r="W461">
            <v>32.379539999999999</v>
          </cell>
          <cell r="X461">
            <v>34.123600000000003</v>
          </cell>
          <cell r="Y461">
            <v>34.349209999999999</v>
          </cell>
          <cell r="Z461">
            <v>36.046100000000003</v>
          </cell>
          <cell r="AA461">
            <v>38.019730000000003</v>
          </cell>
          <cell r="AB461">
            <v>37.78125</v>
          </cell>
          <cell r="AC461">
            <v>39.491239999999998</v>
          </cell>
          <cell r="AD461">
            <v>1.7099899999999977</v>
          </cell>
        </row>
        <row r="462">
          <cell r="A462" t="str">
            <v>DataSpec</v>
          </cell>
          <cell r="B462" t="str">
            <v>Data</v>
          </cell>
          <cell r="C462" t="str">
            <v>Rating</v>
          </cell>
          <cell r="D462" t="str">
            <v>Rating</v>
          </cell>
          <cell r="E462" t="str">
            <v>Q134KUV_60</v>
          </cell>
          <cell r="F462" t="str">
            <v>NONE</v>
          </cell>
          <cell r="G462">
            <v>60</v>
          </cell>
          <cell r="H462" t="str">
            <v xml:space="preserve">    Rundfunkveranstalter</v>
          </cell>
          <cell r="I462" t="str">
            <v>SELF</v>
          </cell>
          <cell r="J462" t="str">
            <v>SELF</v>
          </cell>
          <cell r="K462" t="str">
            <v>OV</v>
          </cell>
          <cell r="L462" t="str">
            <v>NE</v>
          </cell>
          <cell r="M462">
            <v>5</v>
          </cell>
          <cell r="O462">
            <v>60</v>
          </cell>
          <cell r="P462" t="str">
            <v>Rundfunkveranstalter</v>
          </cell>
          <cell r="Q462">
            <v>40.600900000000003</v>
          </cell>
          <cell r="R462">
            <v>40.017359999999996</v>
          </cell>
          <cell r="S462">
            <v>40.483379999999997</v>
          </cell>
          <cell r="T462">
            <v>39.750630000000001</v>
          </cell>
          <cell r="U462">
            <v>40.460819999999998</v>
          </cell>
          <cell r="V462">
            <v>40.187750000000001</v>
          </cell>
          <cell r="W462">
            <v>38.214590000000001</v>
          </cell>
          <cell r="X462">
            <v>40.404589999999999</v>
          </cell>
          <cell r="Y462">
            <v>40.456209999999999</v>
          </cell>
          <cell r="Z462">
            <v>41.247999999999998</v>
          </cell>
          <cell r="AA462">
            <v>35.247999999999998</v>
          </cell>
          <cell r="AB462">
            <v>29.248000000000001</v>
          </cell>
          <cell r="AC462">
            <v>28.68317</v>
          </cell>
          <cell r="AD462">
            <v>-0.56483000000000061</v>
          </cell>
        </row>
        <row r="463">
          <cell r="A463" t="str">
            <v>DataSpec</v>
          </cell>
          <cell r="B463" t="str">
            <v>Data</v>
          </cell>
          <cell r="C463" t="str">
            <v>Rating</v>
          </cell>
          <cell r="D463" t="str">
            <v>Rating</v>
          </cell>
          <cell r="E463" t="str">
            <v>Q134KUV_61</v>
          </cell>
          <cell r="F463" t="str">
            <v>NONE</v>
          </cell>
          <cell r="G463">
            <v>61</v>
          </cell>
          <cell r="H463" t="str">
            <v xml:space="preserve">    Telekommunikation</v>
          </cell>
          <cell r="I463" t="str">
            <v>SELF</v>
          </cell>
          <cell r="J463" t="str">
            <v>SELF</v>
          </cell>
          <cell r="K463" t="str">
            <v>OV</v>
          </cell>
          <cell r="L463" t="str">
            <v>NE</v>
          </cell>
          <cell r="M463">
            <v>5</v>
          </cell>
          <cell r="O463">
            <v>61</v>
          </cell>
          <cell r="P463" t="str">
            <v>Telekommunikation</v>
          </cell>
          <cell r="Q463">
            <v>47.033569999999997</v>
          </cell>
          <cell r="R463">
            <v>45.357039999999998</v>
          </cell>
          <cell r="S463">
            <v>43.711790000000001</v>
          </cell>
          <cell r="T463">
            <v>45.08081</v>
          </cell>
          <cell r="U463">
            <v>46.006740000000001</v>
          </cell>
          <cell r="V463">
            <v>44.211309999999997</v>
          </cell>
          <cell r="W463">
            <v>45.225619999999999</v>
          </cell>
          <cell r="X463">
            <v>44.304830000000003</v>
          </cell>
          <cell r="Y463">
            <v>44.146059999999999</v>
          </cell>
          <cell r="Z463">
            <v>48.9131</v>
          </cell>
          <cell r="AA463">
            <v>42.9131</v>
          </cell>
          <cell r="AB463">
            <v>38.269480000000001</v>
          </cell>
          <cell r="AC463">
            <v>38.426319999999997</v>
          </cell>
          <cell r="AD463">
            <v>0.15683999999999543</v>
          </cell>
        </row>
        <row r="464">
          <cell r="A464" t="str">
            <v>DataSpec</v>
          </cell>
          <cell r="B464" t="str">
            <v>Data</v>
          </cell>
          <cell r="C464" t="str">
            <v>Rating</v>
          </cell>
          <cell r="D464" t="str">
            <v>Rating</v>
          </cell>
          <cell r="E464" t="str">
            <v>Q134KUV_62</v>
          </cell>
          <cell r="F464" t="str">
            <v>NONE</v>
          </cell>
          <cell r="G464">
            <v>62</v>
          </cell>
          <cell r="H464" t="str">
            <v xml:space="preserve">    Softwareentwicklung, IT-Beratung, DV-Anlagenbetrieb</v>
          </cell>
          <cell r="I464" t="str">
            <v>SELF</v>
          </cell>
          <cell r="J464" t="str">
            <v>SELF</v>
          </cell>
          <cell r="K464" t="str">
            <v>OV</v>
          </cell>
          <cell r="L464" t="str">
            <v>NE</v>
          </cell>
          <cell r="M464">
            <v>5</v>
          </cell>
          <cell r="O464">
            <v>62</v>
          </cell>
          <cell r="P464" t="str">
            <v>Softwareentwicklung, IT-Beratung, DV-Anlagenbetrieb</v>
          </cell>
          <cell r="Q464">
            <v>43.648960000000002</v>
          </cell>
          <cell r="R464">
            <v>43.322809999999997</v>
          </cell>
          <cell r="S464">
            <v>42.804789999999997</v>
          </cell>
          <cell r="T464">
            <v>42.633339999999997</v>
          </cell>
          <cell r="U464">
            <v>42.923580000000001</v>
          </cell>
          <cell r="V464">
            <v>40.891939999999998</v>
          </cell>
          <cell r="W464">
            <v>40.152909999999999</v>
          </cell>
          <cell r="X464">
            <v>41.311869999999999</v>
          </cell>
          <cell r="Y464">
            <v>40.797429999999999</v>
          </cell>
          <cell r="Z464">
            <v>41.504190000000001</v>
          </cell>
          <cell r="AA464">
            <v>35.504190000000001</v>
          </cell>
          <cell r="AB464">
            <v>34.10718</v>
          </cell>
          <cell r="AC464">
            <v>39.400419999999997</v>
          </cell>
          <cell r="AD464">
            <v>5.2932399999999973</v>
          </cell>
        </row>
        <row r="465">
          <cell r="A465" t="str">
            <v>DataSpec</v>
          </cell>
          <cell r="B465" t="str">
            <v>Data</v>
          </cell>
          <cell r="C465" t="str">
            <v>Rating</v>
          </cell>
          <cell r="D465" t="str">
            <v>Rating</v>
          </cell>
          <cell r="E465" t="str">
            <v>Q134KUV_63</v>
          </cell>
          <cell r="F465" t="str">
            <v>NONE</v>
          </cell>
          <cell r="G465">
            <v>63</v>
          </cell>
          <cell r="H465" t="str">
            <v xml:space="preserve">    DV, Webportale, Nachrichtenbüros</v>
          </cell>
          <cell r="I465" t="str">
            <v>SELF</v>
          </cell>
          <cell r="J465" t="str">
            <v>SELF</v>
          </cell>
          <cell r="K465" t="str">
            <v>OV</v>
          </cell>
          <cell r="L465" t="str">
            <v>NE</v>
          </cell>
          <cell r="M465">
            <v>5</v>
          </cell>
          <cell r="O465">
            <v>63</v>
          </cell>
          <cell r="P465" t="str">
            <v>DV, Webportale, Nachrichtenbüros</v>
          </cell>
          <cell r="Q465">
            <v>40.434379999999997</v>
          </cell>
          <cell r="R465">
            <v>40.458849999999998</v>
          </cell>
          <cell r="S465">
            <v>37.880629999999996</v>
          </cell>
          <cell r="T465">
            <v>37.90314</v>
          </cell>
          <cell r="U465">
            <v>37.157220000000002</v>
          </cell>
          <cell r="V465">
            <v>39.994459999999997</v>
          </cell>
          <cell r="W465">
            <v>38.322429999999997</v>
          </cell>
          <cell r="X465">
            <v>39.223210000000002</v>
          </cell>
          <cell r="Y465">
            <v>38.405610000000003</v>
          </cell>
          <cell r="Z465">
            <v>39.009270000000001</v>
          </cell>
          <cell r="AA465">
            <v>33.009270000000001</v>
          </cell>
          <cell r="AB465">
            <v>27.947590000000002</v>
          </cell>
          <cell r="AC465">
            <v>31.669730000000001</v>
          </cell>
          <cell r="AD465">
            <v>3.7221399999999996</v>
          </cell>
        </row>
        <row r="466">
          <cell r="A466" t="str">
            <v>DataSpec</v>
          </cell>
          <cell r="B466" t="str">
            <v>Data</v>
          </cell>
          <cell r="C466" t="str">
            <v>Rating</v>
          </cell>
          <cell r="D466" t="str">
            <v>Rating</v>
          </cell>
          <cell r="E466" t="str">
            <v>Q134KUV_631</v>
          </cell>
          <cell r="F466" t="str">
            <v>NONE</v>
          </cell>
          <cell r="G466">
            <v>63.1</v>
          </cell>
          <cell r="H466" t="str">
            <v xml:space="preserve">      Datenverarbeitung, Webportale</v>
          </cell>
          <cell r="I466" t="str">
            <v>SELF</v>
          </cell>
          <cell r="J466" t="str">
            <v>SELF</v>
          </cell>
          <cell r="K466" t="str">
            <v>OV</v>
          </cell>
          <cell r="L466" t="str">
            <v>NE</v>
          </cell>
          <cell r="M466">
            <v>5</v>
          </cell>
          <cell r="O466" t="str">
            <v>63,1</v>
          </cell>
          <cell r="P466" t="str">
            <v>Datenverarbeitung, Webportale</v>
          </cell>
          <cell r="Q466">
            <v>40.434379999999997</v>
          </cell>
          <cell r="R466">
            <v>40.458849999999998</v>
          </cell>
          <cell r="S466">
            <v>37.880629999999996</v>
          </cell>
          <cell r="T466">
            <v>37.90314</v>
          </cell>
          <cell r="U466">
            <v>37.157220000000002</v>
          </cell>
          <cell r="V466">
            <v>39.994459999999997</v>
          </cell>
          <cell r="W466">
            <v>38.322429999999997</v>
          </cell>
          <cell r="X466">
            <v>39.223210000000002</v>
          </cell>
          <cell r="Y466">
            <v>38.405610000000003</v>
          </cell>
          <cell r="Z466">
            <v>39.009270000000001</v>
          </cell>
          <cell r="AA466">
            <v>33.009270000000001</v>
          </cell>
          <cell r="AB466">
            <v>27.947590000000002</v>
          </cell>
          <cell r="AC466">
            <v>31.669730000000001</v>
          </cell>
          <cell r="AD466">
            <v>3.7221399999999996</v>
          </cell>
        </row>
        <row r="467">
          <cell r="A467" t="str">
            <v>DataSpec</v>
          </cell>
          <cell r="B467" t="str">
            <v>Data</v>
          </cell>
          <cell r="C467" t="str">
            <v>Rating</v>
          </cell>
          <cell r="D467" t="str">
            <v>Rating</v>
          </cell>
          <cell r="E467" t="str">
            <v>Q134KUV_639</v>
          </cell>
          <cell r="F467" t="str">
            <v>NONE</v>
          </cell>
          <cell r="G467">
            <v>63.9</v>
          </cell>
          <cell r="H467" t="str">
            <v xml:space="preserve">      Nachrichtenbüros, Informationsvermittlung</v>
          </cell>
          <cell r="I467" t="str">
            <v>SELF</v>
          </cell>
          <cell r="J467" t="str">
            <v>SELF</v>
          </cell>
          <cell r="K467" t="str">
            <v>OV</v>
          </cell>
          <cell r="L467" t="str">
            <v>NE</v>
          </cell>
          <cell r="M467">
            <v>5</v>
          </cell>
          <cell r="O467" t="str">
            <v>63,9</v>
          </cell>
          <cell r="P467" t="str">
            <v>Nachrichtenbüros, Informationsvermittlung</v>
          </cell>
          <cell r="Q467">
            <v>40.434379999999997</v>
          </cell>
          <cell r="R467">
            <v>40.458849999999998</v>
          </cell>
          <cell r="S467">
            <v>37.880629999999996</v>
          </cell>
          <cell r="T467">
            <v>37.90314</v>
          </cell>
          <cell r="U467">
            <v>37.157220000000002</v>
          </cell>
          <cell r="V467">
            <v>39.994459999999997</v>
          </cell>
          <cell r="W467">
            <v>38.322429999999997</v>
          </cell>
          <cell r="X467">
            <v>39.223210000000002</v>
          </cell>
          <cell r="Y467">
            <v>38.405610000000003</v>
          </cell>
          <cell r="Z467">
            <v>39.009270000000001</v>
          </cell>
          <cell r="AA467">
            <v>33.009270000000001</v>
          </cell>
          <cell r="AB467">
            <v>27.947590000000002</v>
          </cell>
          <cell r="AC467">
            <v>31.669730000000001</v>
          </cell>
          <cell r="AD467">
            <v>3.7221399999999996</v>
          </cell>
        </row>
        <row r="468">
          <cell r="A468" t="str">
            <v>DataSpec</v>
          </cell>
          <cell r="B468" t="str">
            <v>Data</v>
          </cell>
          <cell r="C468" t="str">
            <v>Rating</v>
          </cell>
          <cell r="D468" t="str">
            <v>Rating</v>
          </cell>
          <cell r="E468" t="str">
            <v>Q134KUV_K</v>
          </cell>
          <cell r="F468" t="str">
            <v>NONE</v>
          </cell>
          <cell r="G468" t="str">
            <v>K</v>
          </cell>
          <cell r="H468" t="str">
            <v>Finanz- und Versicherungsdienstleister</v>
          </cell>
          <cell r="I468" t="str">
            <v>SELF</v>
          </cell>
          <cell r="J468" t="str">
            <v>SELF</v>
          </cell>
          <cell r="K468" t="str">
            <v>OV</v>
          </cell>
          <cell r="L468" t="str">
            <v>NE</v>
          </cell>
          <cell r="M468">
            <v>5</v>
          </cell>
          <cell r="O468" t="str">
            <v>K</v>
          </cell>
          <cell r="P468" t="str">
            <v>Finanz- und Versicherungsdienstleister</v>
          </cell>
          <cell r="Q468">
            <v>48.949570000000001</v>
          </cell>
          <cell r="R468">
            <v>49.696080000000002</v>
          </cell>
          <cell r="S468">
            <v>52.355960000000003</v>
          </cell>
          <cell r="T468">
            <v>56.91666</v>
          </cell>
          <cell r="U468">
            <v>51.820659999999997</v>
          </cell>
          <cell r="V468">
            <v>53.74203</v>
          </cell>
          <cell r="W468">
            <v>52.597990000000003</v>
          </cell>
          <cell r="X468">
            <v>58.373890000000003</v>
          </cell>
          <cell r="Y468">
            <v>64.894409999999993</v>
          </cell>
          <cell r="Z468">
            <v>71.833410000000001</v>
          </cell>
          <cell r="AA468">
            <v>72.491150000000005</v>
          </cell>
          <cell r="AB468">
            <v>74.526730000000001</v>
          </cell>
          <cell r="AC468">
            <v>74.905389999999997</v>
          </cell>
          <cell r="AD468">
            <v>0.37865999999999644</v>
          </cell>
        </row>
        <row r="469">
          <cell r="A469" t="str">
            <v>DataSpec</v>
          </cell>
          <cell r="B469" t="str">
            <v>Data</v>
          </cell>
          <cell r="C469" t="str">
            <v>Rating</v>
          </cell>
          <cell r="D469" t="str">
            <v>Rating</v>
          </cell>
          <cell r="E469" t="str">
            <v>Q134KUV_64</v>
          </cell>
          <cell r="F469" t="str">
            <v>NONE</v>
          </cell>
          <cell r="G469">
            <v>64</v>
          </cell>
          <cell r="H469" t="str">
            <v xml:space="preserve">    Finanzdienstleistser</v>
          </cell>
          <cell r="I469" t="str">
            <v>SELF</v>
          </cell>
          <cell r="J469" t="str">
            <v>SELF</v>
          </cell>
          <cell r="K469" t="str">
            <v>OV</v>
          </cell>
          <cell r="L469" t="str">
            <v>NE</v>
          </cell>
          <cell r="M469">
            <v>5</v>
          </cell>
          <cell r="O469">
            <v>64</v>
          </cell>
          <cell r="P469" t="str">
            <v>Finanzdienstleistser</v>
          </cell>
          <cell r="Q469">
            <v>41.843220000000002</v>
          </cell>
          <cell r="R469">
            <v>40.94941</v>
          </cell>
          <cell r="S469">
            <v>39.965060000000001</v>
          </cell>
          <cell r="T469">
            <v>47.965060000000001</v>
          </cell>
          <cell r="U469">
            <v>49.957830000000001</v>
          </cell>
          <cell r="V469">
            <v>47.678519999999999</v>
          </cell>
          <cell r="W469">
            <v>46.671149999999997</v>
          </cell>
          <cell r="X469">
            <v>38.671149999999997</v>
          </cell>
          <cell r="Y469">
            <v>35.660290000000003</v>
          </cell>
          <cell r="Z469">
            <v>36.671280000000003</v>
          </cell>
          <cell r="AA469">
            <v>40.061019999999999</v>
          </cell>
          <cell r="AB469">
            <v>40.397379999999998</v>
          </cell>
          <cell r="AC469">
            <v>42.230829999999997</v>
          </cell>
          <cell r="AD469">
            <v>1.8334499999999991</v>
          </cell>
        </row>
        <row r="470">
          <cell r="A470" t="str">
            <v>DataSpec</v>
          </cell>
          <cell r="B470" t="str">
            <v>Data</v>
          </cell>
          <cell r="C470" t="str">
            <v>Rating</v>
          </cell>
          <cell r="D470" t="str">
            <v>Rating</v>
          </cell>
          <cell r="E470" t="str">
            <v>Q134KUV_65</v>
          </cell>
          <cell r="F470" t="str">
            <v>NONE</v>
          </cell>
          <cell r="G470">
            <v>65</v>
          </cell>
          <cell r="H470" t="str">
            <v xml:space="preserve">    Versicherungen und Pensionskassen</v>
          </cell>
          <cell r="I470" t="str">
            <v>SELF</v>
          </cell>
          <cell r="J470" t="str">
            <v>SELF</v>
          </cell>
          <cell r="K470" t="str">
            <v>OV</v>
          </cell>
          <cell r="L470" t="str">
            <v>NE</v>
          </cell>
          <cell r="M470">
            <v>5</v>
          </cell>
          <cell r="O470">
            <v>65</v>
          </cell>
          <cell r="P470" t="str">
            <v>Versicherungen und Pensionskassen</v>
          </cell>
          <cell r="Q470">
            <v>51.515320000000003</v>
          </cell>
          <cell r="R470">
            <v>51.635730000000002</v>
          </cell>
          <cell r="S470">
            <v>48.163519999999998</v>
          </cell>
          <cell r="T470">
            <v>52.350389999999997</v>
          </cell>
          <cell r="U470">
            <v>51.561109999999999</v>
          </cell>
          <cell r="V470">
            <v>52.160559999999997</v>
          </cell>
          <cell r="W470">
            <v>51.868310000000001</v>
          </cell>
          <cell r="X470">
            <v>43.868310000000001</v>
          </cell>
          <cell r="Y470">
            <v>35.868310000000001</v>
          </cell>
          <cell r="Z470">
            <v>27.868310000000001</v>
          </cell>
          <cell r="AA470">
            <v>33.868310000000001</v>
          </cell>
          <cell r="AB470">
            <v>39.868310000000001</v>
          </cell>
          <cell r="AC470">
            <v>45.348689999999998</v>
          </cell>
          <cell r="AD470">
            <v>5.4803799999999967</v>
          </cell>
        </row>
        <row r="471">
          <cell r="A471" t="str">
            <v>DataSpec</v>
          </cell>
          <cell r="B471" t="str">
            <v>Data</v>
          </cell>
          <cell r="C471" t="str">
            <v>Rating</v>
          </cell>
          <cell r="D471" t="str">
            <v>Rating</v>
          </cell>
          <cell r="E471" t="str">
            <v>Q134KUV_66</v>
          </cell>
          <cell r="F471" t="str">
            <v>NONE</v>
          </cell>
          <cell r="G471">
            <v>66</v>
          </cell>
          <cell r="H471" t="str">
            <v xml:space="preserve">    Finanz- und Versicherungshilfsdienste</v>
          </cell>
          <cell r="I471" t="str">
            <v>SELF</v>
          </cell>
          <cell r="J471" t="str">
            <v>SELF</v>
          </cell>
          <cell r="K471" t="str">
            <v>OV</v>
          </cell>
          <cell r="L471" t="str">
            <v>NE</v>
          </cell>
          <cell r="M471">
            <v>5</v>
          </cell>
          <cell r="O471">
            <v>66</v>
          </cell>
          <cell r="P471" t="str">
            <v>Finanz- und Versicherungshilfsdienste</v>
          </cell>
          <cell r="Q471">
            <v>49.406770000000002</v>
          </cell>
          <cell r="R471">
            <v>50.305909999999997</v>
          </cell>
          <cell r="S471">
            <v>53.333170000000003</v>
          </cell>
          <cell r="T471">
            <v>57.667749999999998</v>
          </cell>
          <cell r="U471">
            <v>51.967129999999997</v>
          </cell>
          <cell r="V471">
            <v>54.231830000000002</v>
          </cell>
          <cell r="W471">
            <v>53.062399999999997</v>
          </cell>
          <cell r="X471">
            <v>61.062399999999997</v>
          </cell>
          <cell r="Y471">
            <v>69.062399999999997</v>
          </cell>
          <cell r="Z471">
            <v>77.062399999999997</v>
          </cell>
          <cell r="AA471">
            <v>77.556039999999996</v>
          </cell>
          <cell r="AB471">
            <v>79.660570000000007</v>
          </cell>
          <cell r="AC471">
            <v>79.77149</v>
          </cell>
          <cell r="AD471">
            <v>0.11091999999999302</v>
          </cell>
        </row>
        <row r="472">
          <cell r="A472" t="str">
            <v>DataSpec</v>
          </cell>
          <cell r="B472" t="str">
            <v>Data</v>
          </cell>
          <cell r="C472" t="str">
            <v>Rating</v>
          </cell>
          <cell r="D472" t="str">
            <v>Rating</v>
          </cell>
          <cell r="E472" t="str">
            <v>Q134KUV_L.N</v>
          </cell>
          <cell r="F472" t="str">
            <v>NONE</v>
          </cell>
          <cell r="G472" t="str">
            <v>L.N</v>
          </cell>
          <cell r="H472" t="str">
            <v>Unternehmensnahe Dienstleistungen</v>
          </cell>
          <cell r="I472" t="str">
            <v>SELF</v>
          </cell>
          <cell r="J472" t="str">
            <v>SELF</v>
          </cell>
          <cell r="K472" t="str">
            <v>OV</v>
          </cell>
          <cell r="L472" t="str">
            <v>NE</v>
          </cell>
          <cell r="M472">
            <v>5</v>
          </cell>
          <cell r="O472" t="str">
            <v>L.N</v>
          </cell>
          <cell r="P472" t="str">
            <v>Unternehmensnahe Dienstleistungen</v>
          </cell>
          <cell r="Q472">
            <v>41.144080000000002</v>
          </cell>
          <cell r="R472">
            <v>39.242759999999997</v>
          </cell>
          <cell r="S472">
            <v>39.13008</v>
          </cell>
          <cell r="T472">
            <v>38.690060000000003</v>
          </cell>
          <cell r="U472">
            <v>40.93967</v>
          </cell>
          <cell r="V472">
            <v>41.00817</v>
          </cell>
          <cell r="W472">
            <v>40.059780000000003</v>
          </cell>
          <cell r="X472">
            <v>42.025100000000002</v>
          </cell>
          <cell r="Y472">
            <v>41.313589999999998</v>
          </cell>
          <cell r="Z472">
            <v>42.319130000000001</v>
          </cell>
          <cell r="AA472">
            <v>37.652560000000001</v>
          </cell>
          <cell r="AB472">
            <v>33.477559999999997</v>
          </cell>
          <cell r="AC472">
            <v>34.887230000000002</v>
          </cell>
          <cell r="AD472">
            <v>1.4096700000000055</v>
          </cell>
        </row>
        <row r="473">
          <cell r="A473" t="str">
            <v>DataSpec</v>
          </cell>
          <cell r="B473" t="str">
            <v>Data</v>
          </cell>
          <cell r="C473" t="str">
            <v>Rating</v>
          </cell>
          <cell r="D473" t="str">
            <v>Rating</v>
          </cell>
          <cell r="E473" t="str">
            <v>Q134KUV_L</v>
          </cell>
          <cell r="F473" t="str">
            <v>NONE</v>
          </cell>
          <cell r="G473" t="str">
            <v>L</v>
          </cell>
          <cell r="H473" t="str">
            <v>Grundstücks- und Wohnungswesen</v>
          </cell>
          <cell r="I473" t="str">
            <v>SELF</v>
          </cell>
          <cell r="J473" t="str">
            <v>SELF</v>
          </cell>
          <cell r="K473" t="str">
            <v>OV</v>
          </cell>
          <cell r="L473" t="str">
            <v>NE</v>
          </cell>
          <cell r="M473">
            <v>5</v>
          </cell>
          <cell r="O473" t="str">
            <v>L</v>
          </cell>
          <cell r="P473" t="str">
            <v>Grundstücks- und Wohnungswesen</v>
          </cell>
          <cell r="Q473">
            <v>37.169460000000001</v>
          </cell>
          <cell r="R473">
            <v>36.970260000000003</v>
          </cell>
          <cell r="S473">
            <v>35.315300000000001</v>
          </cell>
          <cell r="T473">
            <v>37.16628</v>
          </cell>
          <cell r="U473">
            <v>38.683689999999999</v>
          </cell>
          <cell r="V473">
            <v>39.286369999999998</v>
          </cell>
          <cell r="W473">
            <v>39.291890000000002</v>
          </cell>
          <cell r="X473">
            <v>41.661140000000003</v>
          </cell>
          <cell r="Y473">
            <v>41.450299999999999</v>
          </cell>
          <cell r="Z473">
            <v>41.450299999999999</v>
          </cell>
          <cell r="AA473">
            <v>35.450299999999999</v>
          </cell>
          <cell r="AB473">
            <v>29.450299999999999</v>
          </cell>
          <cell r="AC473">
            <v>31.235330000000001</v>
          </cell>
          <cell r="AD473">
            <v>1.7850300000000026</v>
          </cell>
        </row>
        <row r="474">
          <cell r="A474" t="str">
            <v>DataSpec</v>
          </cell>
          <cell r="B474" t="str">
            <v>Data</v>
          </cell>
          <cell r="C474" t="str">
            <v>Rating</v>
          </cell>
          <cell r="D474" t="str">
            <v>Rating</v>
          </cell>
          <cell r="E474" t="str">
            <v>Q134KUV_681</v>
          </cell>
          <cell r="F474" t="str">
            <v>NONE</v>
          </cell>
          <cell r="G474">
            <v>68.099999999999994</v>
          </cell>
          <cell r="H474" t="str">
            <v xml:space="preserve">      Immobilienhandel</v>
          </cell>
          <cell r="I474" t="str">
            <v>SELF</v>
          </cell>
          <cell r="J474" t="str">
            <v>SELF</v>
          </cell>
          <cell r="K474" t="str">
            <v>OV</v>
          </cell>
          <cell r="L474" t="str">
            <v>NE</v>
          </cell>
          <cell r="M474">
            <v>5</v>
          </cell>
          <cell r="O474" t="str">
            <v>68,1</v>
          </cell>
          <cell r="P474" t="str">
            <v>Immobilienhandel</v>
          </cell>
          <cell r="Q474">
            <v>37.169460000000001</v>
          </cell>
          <cell r="R474">
            <v>36.970260000000003</v>
          </cell>
          <cell r="S474">
            <v>35.315300000000001</v>
          </cell>
          <cell r="T474">
            <v>37.16628</v>
          </cell>
          <cell r="U474">
            <v>38.683689999999999</v>
          </cell>
          <cell r="V474">
            <v>39.286369999999998</v>
          </cell>
          <cell r="W474">
            <v>39.291890000000002</v>
          </cell>
          <cell r="X474">
            <v>41.661140000000003</v>
          </cell>
          <cell r="Y474">
            <v>41.450299999999999</v>
          </cell>
          <cell r="Z474">
            <v>41.450299999999999</v>
          </cell>
          <cell r="AA474">
            <v>35.450299999999999</v>
          </cell>
          <cell r="AB474">
            <v>29.450299999999999</v>
          </cell>
          <cell r="AC474">
            <v>31.235330000000001</v>
          </cell>
          <cell r="AD474">
            <v>1.7850300000000026</v>
          </cell>
        </row>
        <row r="475">
          <cell r="A475" t="str">
            <v>DataSpec</v>
          </cell>
          <cell r="B475" t="str">
            <v>Data</v>
          </cell>
          <cell r="C475" t="str">
            <v>Rating</v>
          </cell>
          <cell r="D475" t="str">
            <v>Rating</v>
          </cell>
          <cell r="E475" t="str">
            <v>Q134KUV_682</v>
          </cell>
          <cell r="F475" t="str">
            <v>NONE</v>
          </cell>
          <cell r="G475">
            <v>68.2</v>
          </cell>
          <cell r="H475" t="str">
            <v xml:space="preserve">      Immobilienvermietung</v>
          </cell>
          <cell r="I475" t="str">
            <v>SELF</v>
          </cell>
          <cell r="J475" t="str">
            <v>SELF</v>
          </cell>
          <cell r="K475" t="str">
            <v>OV</v>
          </cell>
          <cell r="L475" t="str">
            <v>NE</v>
          </cell>
          <cell r="M475">
            <v>5</v>
          </cell>
          <cell r="O475" t="str">
            <v>68,2</v>
          </cell>
          <cell r="P475" t="str">
            <v>Immobilienvermietung</v>
          </cell>
          <cell r="Q475">
            <v>37.169460000000001</v>
          </cell>
          <cell r="R475">
            <v>36.970260000000003</v>
          </cell>
          <cell r="S475">
            <v>35.315300000000001</v>
          </cell>
          <cell r="T475">
            <v>37.16628</v>
          </cell>
          <cell r="U475">
            <v>38.683689999999999</v>
          </cell>
          <cell r="V475">
            <v>39.286369999999998</v>
          </cell>
          <cell r="W475">
            <v>39.291890000000002</v>
          </cell>
          <cell r="X475">
            <v>41.661140000000003</v>
          </cell>
          <cell r="Y475">
            <v>41.450299999999999</v>
          </cell>
          <cell r="Z475">
            <v>41.450299999999999</v>
          </cell>
          <cell r="AA475">
            <v>35.450299999999999</v>
          </cell>
          <cell r="AB475">
            <v>29.450299999999999</v>
          </cell>
          <cell r="AC475">
            <v>31.235330000000001</v>
          </cell>
          <cell r="AD475">
            <v>1.7850300000000026</v>
          </cell>
        </row>
        <row r="476">
          <cell r="A476" t="str">
            <v>DataSpec</v>
          </cell>
          <cell r="B476" t="str">
            <v>Data</v>
          </cell>
          <cell r="C476" t="str">
            <v>Rating</v>
          </cell>
          <cell r="D476" t="str">
            <v>Rating</v>
          </cell>
          <cell r="E476" t="str">
            <v>Q134KUV_683</v>
          </cell>
          <cell r="F476" t="str">
            <v>NONE</v>
          </cell>
          <cell r="G476">
            <v>68.3</v>
          </cell>
          <cell r="H476" t="str">
            <v xml:space="preserve">      Immobilienvermittlung und -verwaltung</v>
          </cell>
          <cell r="I476" t="str">
            <v>SELF</v>
          </cell>
          <cell r="J476" t="str">
            <v>SELF</v>
          </cell>
          <cell r="K476" t="str">
            <v>OV</v>
          </cell>
          <cell r="L476" t="str">
            <v>NE</v>
          </cell>
          <cell r="M476">
            <v>5</v>
          </cell>
          <cell r="O476" t="str">
            <v>68,3</v>
          </cell>
          <cell r="P476" t="str">
            <v>Immobilienvermittlung und -verwaltung</v>
          </cell>
          <cell r="Q476">
            <v>37.169460000000001</v>
          </cell>
          <cell r="R476">
            <v>36.970260000000003</v>
          </cell>
          <cell r="S476">
            <v>35.315300000000001</v>
          </cell>
          <cell r="T476">
            <v>37.16628</v>
          </cell>
          <cell r="U476">
            <v>38.683689999999999</v>
          </cell>
          <cell r="V476">
            <v>39.286369999999998</v>
          </cell>
          <cell r="W476">
            <v>39.291890000000002</v>
          </cell>
          <cell r="X476">
            <v>41.661140000000003</v>
          </cell>
          <cell r="Y476">
            <v>41.450299999999999</v>
          </cell>
          <cell r="Z476">
            <v>41.450299999999999</v>
          </cell>
          <cell r="AA476">
            <v>35.450299999999999</v>
          </cell>
          <cell r="AB476">
            <v>29.450299999999999</v>
          </cell>
          <cell r="AC476">
            <v>31.235330000000001</v>
          </cell>
          <cell r="AD476">
            <v>1.7850300000000026</v>
          </cell>
        </row>
        <row r="477">
          <cell r="A477" t="str">
            <v>DataSpec</v>
          </cell>
          <cell r="B477" t="str">
            <v>Data</v>
          </cell>
          <cell r="C477" t="str">
            <v>Rating</v>
          </cell>
          <cell r="D477" t="str">
            <v>Rating</v>
          </cell>
          <cell r="E477" t="str">
            <v>Q134KUV_M</v>
          </cell>
          <cell r="F477" t="str">
            <v>NONE</v>
          </cell>
          <cell r="G477" t="str">
            <v>M</v>
          </cell>
          <cell r="H477" t="str">
            <v>Beratung, Planung, Forschung u.a.</v>
          </cell>
          <cell r="I477" t="str">
            <v>SELF</v>
          </cell>
          <cell r="J477" t="str">
            <v>SELF</v>
          </cell>
          <cell r="K477" t="str">
            <v>OV</v>
          </cell>
          <cell r="L477" t="str">
            <v>NE</v>
          </cell>
          <cell r="M477">
            <v>5</v>
          </cell>
          <cell r="O477" t="str">
            <v>M</v>
          </cell>
          <cell r="P477" t="str">
            <v>Beratung, Planung, Forschung u.a.</v>
          </cell>
          <cell r="Q477">
            <v>42.044350000000001</v>
          </cell>
          <cell r="R477">
            <v>40.02646</v>
          </cell>
          <cell r="S477">
            <v>40.748899999999999</v>
          </cell>
          <cell r="T477">
            <v>38.725560000000002</v>
          </cell>
          <cell r="U477">
            <v>41.39996</v>
          </cell>
          <cell r="V477">
            <v>41.471179999999997</v>
          </cell>
          <cell r="W477">
            <v>40.005690000000001</v>
          </cell>
          <cell r="X477">
            <v>41.8459</v>
          </cell>
          <cell r="Y477">
            <v>41.067979999999999</v>
          </cell>
          <cell r="Z477">
            <v>42.369669999999999</v>
          </cell>
          <cell r="AA477">
            <v>38.653379999999999</v>
          </cell>
          <cell r="AB477">
            <v>35.621009999999998</v>
          </cell>
          <cell r="AC477">
            <v>36.533589999999997</v>
          </cell>
          <cell r="AD477">
            <v>0.91257999999999839</v>
          </cell>
        </row>
        <row r="478">
          <cell r="A478" t="str">
            <v>DataSpec</v>
          </cell>
          <cell r="B478" t="str">
            <v>Data</v>
          </cell>
          <cell r="C478" t="str">
            <v>Rating</v>
          </cell>
          <cell r="D478" t="str">
            <v>Rating</v>
          </cell>
          <cell r="E478" t="str">
            <v>Q134KUV_69</v>
          </cell>
          <cell r="F478" t="str">
            <v>NONE</v>
          </cell>
          <cell r="G478">
            <v>69</v>
          </cell>
          <cell r="H478" t="str">
            <v xml:space="preserve">    Rechts- und Steuerberatung, Wirtschaftsprüfung</v>
          </cell>
          <cell r="I478" t="str">
            <v>SELF</v>
          </cell>
          <cell r="J478" t="str">
            <v>SELF</v>
          </cell>
          <cell r="K478" t="str">
            <v>OV</v>
          </cell>
          <cell r="L478" t="str">
            <v>NE</v>
          </cell>
          <cell r="M478">
            <v>5</v>
          </cell>
          <cell r="O478">
            <v>69</v>
          </cell>
          <cell r="P478" t="str">
            <v>Rechts- und Steuerberatung, Wirtschaftsprüfung</v>
          </cell>
          <cell r="Q478">
            <v>38.510420000000003</v>
          </cell>
          <cell r="R478">
            <v>34.398679999999999</v>
          </cell>
          <cell r="S478">
            <v>37.675559999999997</v>
          </cell>
          <cell r="T478">
            <v>38.109430000000003</v>
          </cell>
          <cell r="U478">
            <v>40.20787</v>
          </cell>
          <cell r="V478">
            <v>39.09301</v>
          </cell>
          <cell r="W478">
            <v>36.356070000000003</v>
          </cell>
          <cell r="X478">
            <v>40.155169999999998</v>
          </cell>
          <cell r="Y478">
            <v>37.804310000000001</v>
          </cell>
          <cell r="Z478">
            <v>41.127380000000002</v>
          </cell>
          <cell r="AA478">
            <v>35.127380000000002</v>
          </cell>
          <cell r="AB478">
            <v>30.75657</v>
          </cell>
          <cell r="AC478">
            <v>35.178139999999999</v>
          </cell>
          <cell r="AD478">
            <v>4.4215699999999991</v>
          </cell>
        </row>
        <row r="479">
          <cell r="A479" t="str">
            <v>DataSpec</v>
          </cell>
          <cell r="B479" t="str">
            <v>Data</v>
          </cell>
          <cell r="C479" t="str">
            <v>Rating</v>
          </cell>
          <cell r="D479" t="str">
            <v>Rating</v>
          </cell>
          <cell r="E479" t="str">
            <v>Q134KUV_691</v>
          </cell>
          <cell r="F479" t="str">
            <v>NONE</v>
          </cell>
          <cell r="G479">
            <v>69.099999999999994</v>
          </cell>
          <cell r="H479" t="str">
            <v xml:space="preserve">      Rechtsberatung</v>
          </cell>
          <cell r="I479" t="str">
            <v>SELF</v>
          </cell>
          <cell r="J479" t="str">
            <v>SELF</v>
          </cell>
          <cell r="K479" t="str">
            <v>OV</v>
          </cell>
          <cell r="L479" t="str">
            <v>NE</v>
          </cell>
          <cell r="M479">
            <v>5</v>
          </cell>
          <cell r="O479" t="str">
            <v>69,1</v>
          </cell>
          <cell r="P479" t="str">
            <v>Rechtsberatung</v>
          </cell>
          <cell r="Q479">
            <v>38.510420000000003</v>
          </cell>
          <cell r="R479">
            <v>34.398679999999999</v>
          </cell>
          <cell r="S479">
            <v>37.675559999999997</v>
          </cell>
          <cell r="T479">
            <v>38.109430000000003</v>
          </cell>
          <cell r="U479">
            <v>40.20787</v>
          </cell>
          <cell r="V479">
            <v>39.09301</v>
          </cell>
          <cell r="W479">
            <v>36.356070000000003</v>
          </cell>
          <cell r="X479">
            <v>40.155169999999998</v>
          </cell>
          <cell r="Y479">
            <v>37.804310000000001</v>
          </cell>
          <cell r="Z479">
            <v>41.127380000000002</v>
          </cell>
          <cell r="AA479">
            <v>35.127380000000002</v>
          </cell>
          <cell r="AB479">
            <v>30.75657</v>
          </cell>
          <cell r="AC479">
            <v>35.178139999999999</v>
          </cell>
          <cell r="AD479">
            <v>4.4215699999999991</v>
          </cell>
        </row>
        <row r="480">
          <cell r="A480" t="str">
            <v>DataSpec</v>
          </cell>
          <cell r="B480" t="str">
            <v>Data</v>
          </cell>
          <cell r="C480" t="str">
            <v>Rating</v>
          </cell>
          <cell r="D480" t="str">
            <v>Rating</v>
          </cell>
          <cell r="E480" t="str">
            <v>Q134KUV_692</v>
          </cell>
          <cell r="F480" t="str">
            <v>NONE</v>
          </cell>
          <cell r="G480">
            <v>69.2</v>
          </cell>
          <cell r="H480" t="str">
            <v xml:space="preserve">      Wirtschaftsprüfung und Steuerberatung</v>
          </cell>
          <cell r="I480" t="str">
            <v>SELF</v>
          </cell>
          <cell r="J480" t="str">
            <v>SELF</v>
          </cell>
          <cell r="K480" t="str">
            <v>OV</v>
          </cell>
          <cell r="L480" t="str">
            <v>NE</v>
          </cell>
          <cell r="M480">
            <v>5</v>
          </cell>
          <cell r="O480" t="str">
            <v>69,2</v>
          </cell>
          <cell r="P480" t="str">
            <v>Wirtschaftsprüfung und Steuerberatung</v>
          </cell>
          <cell r="Q480">
            <v>38.510420000000003</v>
          </cell>
          <cell r="R480">
            <v>34.398679999999999</v>
          </cell>
          <cell r="S480">
            <v>37.675559999999997</v>
          </cell>
          <cell r="T480">
            <v>38.109430000000003</v>
          </cell>
          <cell r="U480">
            <v>40.20787</v>
          </cell>
          <cell r="V480">
            <v>39.09301</v>
          </cell>
          <cell r="W480">
            <v>36.356070000000003</v>
          </cell>
          <cell r="X480">
            <v>40.155169999999998</v>
          </cell>
          <cell r="Y480">
            <v>37.804310000000001</v>
          </cell>
          <cell r="Z480">
            <v>41.127380000000002</v>
          </cell>
          <cell r="AA480">
            <v>35.127380000000002</v>
          </cell>
          <cell r="AB480">
            <v>30.75657</v>
          </cell>
          <cell r="AC480">
            <v>35.178139999999999</v>
          </cell>
          <cell r="AD480">
            <v>4.4215699999999991</v>
          </cell>
        </row>
        <row r="481">
          <cell r="A481" t="str">
            <v>DataSpec</v>
          </cell>
          <cell r="B481" t="str">
            <v>Data</v>
          </cell>
          <cell r="C481" t="str">
            <v>Rating</v>
          </cell>
          <cell r="D481" t="str">
            <v>Rating</v>
          </cell>
          <cell r="E481" t="str">
            <v>Q134KUV_70</v>
          </cell>
          <cell r="F481" t="str">
            <v>NONE</v>
          </cell>
          <cell r="G481">
            <v>70</v>
          </cell>
          <cell r="H481" t="str">
            <v xml:space="preserve">    Unternehmensberatung, Holdinggesellschaften</v>
          </cell>
          <cell r="I481" t="str">
            <v>SELF</v>
          </cell>
          <cell r="J481" t="str">
            <v>SELF</v>
          </cell>
          <cell r="K481" t="str">
            <v>OV</v>
          </cell>
          <cell r="L481" t="str">
            <v>NE</v>
          </cell>
          <cell r="M481">
            <v>5</v>
          </cell>
          <cell r="O481">
            <v>70</v>
          </cell>
          <cell r="P481" t="str">
            <v>Unternehmensberatung, Holdinggesellschaften</v>
          </cell>
          <cell r="Q481">
            <v>42.728059999999999</v>
          </cell>
          <cell r="R481">
            <v>42.370249999999999</v>
          </cell>
          <cell r="S481">
            <v>40.108989999999999</v>
          </cell>
          <cell r="T481">
            <v>41.34178</v>
          </cell>
          <cell r="U481">
            <v>42.098979999999997</v>
          </cell>
          <cell r="V481">
            <v>43.616430000000001</v>
          </cell>
          <cell r="W481">
            <v>42.976230000000001</v>
          </cell>
          <cell r="X481">
            <v>41.729349999999997</v>
          </cell>
          <cell r="Y481">
            <v>42.10219</v>
          </cell>
          <cell r="Z481">
            <v>41.949069999999999</v>
          </cell>
          <cell r="AA481">
            <v>37.984580000000001</v>
          </cell>
          <cell r="AB481">
            <v>37.046930000000003</v>
          </cell>
          <cell r="AC481">
            <v>40.131120000000003</v>
          </cell>
          <cell r="AD481">
            <v>3.0841899999999995</v>
          </cell>
        </row>
        <row r="482">
          <cell r="A482" t="str">
            <v>DataSpec</v>
          </cell>
          <cell r="B482" t="str">
            <v>Data</v>
          </cell>
          <cell r="C482" t="str">
            <v>Rating</v>
          </cell>
          <cell r="D482" t="str">
            <v>Rating</v>
          </cell>
          <cell r="E482" t="str">
            <v>Q134KUV_701</v>
          </cell>
          <cell r="F482" t="str">
            <v>NONE</v>
          </cell>
          <cell r="G482">
            <v>70.099999999999994</v>
          </cell>
          <cell r="H482" t="str">
            <v xml:space="preserve">      Holdinggesellschaften u.Ä.</v>
          </cell>
          <cell r="I482" t="str">
            <v>SELF</v>
          </cell>
          <cell r="J482" t="str">
            <v>SELF</v>
          </cell>
          <cell r="K482" t="str">
            <v>OV</v>
          </cell>
          <cell r="L482" t="str">
            <v>NE</v>
          </cell>
          <cell r="M482">
            <v>5</v>
          </cell>
          <cell r="O482" t="str">
            <v>70,1</v>
          </cell>
          <cell r="P482" t="str">
            <v>Holdinggesellschaften u.Ä.</v>
          </cell>
          <cell r="Q482">
            <v>39.468690000000002</v>
          </cell>
          <cell r="R482">
            <v>44.401940000000003</v>
          </cell>
          <cell r="S482">
            <v>38.471249999999998</v>
          </cell>
          <cell r="T482">
            <v>43.788069999999998</v>
          </cell>
          <cell r="U482">
            <v>44.683689999999999</v>
          </cell>
          <cell r="V482">
            <v>41.779589999999999</v>
          </cell>
          <cell r="W482">
            <v>38.662730000000003</v>
          </cell>
          <cell r="X482">
            <v>46.662730000000003</v>
          </cell>
          <cell r="Y482">
            <v>48.026269999999997</v>
          </cell>
          <cell r="Z482">
            <v>47.279629999999997</v>
          </cell>
          <cell r="AA482">
            <v>46.279629999999997</v>
          </cell>
          <cell r="AB482">
            <v>45.279629999999997</v>
          </cell>
          <cell r="AC482">
            <v>44.279629999999997</v>
          </cell>
          <cell r="AD482">
            <v>-1</v>
          </cell>
        </row>
        <row r="483">
          <cell r="A483" t="str">
            <v>DataSpec</v>
          </cell>
          <cell r="B483" t="str">
            <v>Data</v>
          </cell>
          <cell r="C483" t="str">
            <v>Rating</v>
          </cell>
          <cell r="D483" t="str">
            <v>Rating</v>
          </cell>
          <cell r="E483" t="str">
            <v>Q134KUV_702</v>
          </cell>
          <cell r="F483" t="str">
            <v>NONE</v>
          </cell>
          <cell r="G483">
            <v>70.2</v>
          </cell>
          <cell r="H483" t="str">
            <v xml:space="preserve">      Unternehmens-, Public-Relationsberatung</v>
          </cell>
          <cell r="I483" t="str">
            <v>SELF</v>
          </cell>
          <cell r="J483" t="str">
            <v>SELF</v>
          </cell>
          <cell r="K483" t="str">
            <v>OV</v>
          </cell>
          <cell r="L483" t="str">
            <v>NE</v>
          </cell>
          <cell r="M483">
            <v>5</v>
          </cell>
          <cell r="O483" t="str">
            <v>70,2</v>
          </cell>
          <cell r="P483" t="str">
            <v>Unternehmens-, Public-Relationsberatung</v>
          </cell>
          <cell r="Q483">
            <v>43.923499999999997</v>
          </cell>
          <cell r="R483">
            <v>41.623150000000003</v>
          </cell>
          <cell r="S483">
            <v>40.710810000000002</v>
          </cell>
          <cell r="T483">
            <v>40.443260000000002</v>
          </cell>
          <cell r="U483">
            <v>41.13964</v>
          </cell>
          <cell r="V483">
            <v>44.296999999999997</v>
          </cell>
          <cell r="W483">
            <v>44.601100000000002</v>
          </cell>
          <cell r="X483">
            <v>39.872750000000003</v>
          </cell>
          <cell r="Y483">
            <v>39.872750000000003</v>
          </cell>
          <cell r="Z483">
            <v>39.931089999999998</v>
          </cell>
          <cell r="AA483">
            <v>34.822560000000003</v>
          </cell>
          <cell r="AB483">
            <v>33.894910000000003</v>
          </cell>
          <cell r="AC483">
            <v>38.531239999999997</v>
          </cell>
          <cell r="AD483">
            <v>4.6363299999999938</v>
          </cell>
        </row>
        <row r="484">
          <cell r="A484" t="str">
            <v>DataSpec</v>
          </cell>
          <cell r="B484" t="str">
            <v>Data</v>
          </cell>
          <cell r="C484" t="str">
            <v>Rating</v>
          </cell>
          <cell r="D484" t="str">
            <v>Rating</v>
          </cell>
          <cell r="E484" t="str">
            <v>Q134KUV_71</v>
          </cell>
          <cell r="F484" t="str">
            <v>NONE</v>
          </cell>
          <cell r="G484">
            <v>71</v>
          </cell>
          <cell r="H484" t="str">
            <v xml:space="preserve">    Architektur- und Ingenieurbüros, technische Untersuchung</v>
          </cell>
          <cell r="I484" t="str">
            <v>SELF</v>
          </cell>
          <cell r="J484" t="str">
            <v>SELF</v>
          </cell>
          <cell r="K484" t="str">
            <v>OV</v>
          </cell>
          <cell r="L484" t="str">
            <v>NE</v>
          </cell>
          <cell r="M484">
            <v>5</v>
          </cell>
          <cell r="O484">
            <v>71</v>
          </cell>
          <cell r="P484" t="str">
            <v>Architektur- und Ingenieurbüros, technische Untersuchung</v>
          </cell>
          <cell r="Q484">
            <v>44.20946</v>
          </cell>
          <cell r="R484">
            <v>45.801439999999999</v>
          </cell>
          <cell r="S484">
            <v>42.585039999999999</v>
          </cell>
          <cell r="T484">
            <v>34.576630000000002</v>
          </cell>
          <cell r="U484">
            <v>42.57694</v>
          </cell>
          <cell r="V484">
            <v>43.405589999999997</v>
          </cell>
          <cell r="W484">
            <v>42.311889999999998</v>
          </cell>
          <cell r="X484">
            <v>44.364330000000002</v>
          </cell>
          <cell r="Y484">
            <v>44.364330000000002</v>
          </cell>
          <cell r="Z484">
            <v>45.207689999999999</v>
          </cell>
          <cell r="AA484">
            <v>39.196280000000002</v>
          </cell>
          <cell r="AB484">
            <v>33.399000000000001</v>
          </cell>
          <cell r="AC484">
            <v>27.97306</v>
          </cell>
          <cell r="AD484">
            <v>-5.4259400000000007</v>
          </cell>
        </row>
        <row r="485">
          <cell r="A485" t="str">
            <v>DataSpec</v>
          </cell>
          <cell r="B485" t="str">
            <v>Data</v>
          </cell>
          <cell r="C485" t="str">
            <v>Rating</v>
          </cell>
          <cell r="D485" t="str">
            <v>Rating</v>
          </cell>
          <cell r="E485" t="str">
            <v>Q134KUV_711</v>
          </cell>
          <cell r="F485" t="str">
            <v>NONE</v>
          </cell>
          <cell r="G485">
            <v>71.099999999999994</v>
          </cell>
          <cell r="H485" t="str">
            <v xml:space="preserve">      Architektur- und Ingenieurbüros</v>
          </cell>
          <cell r="I485" t="str">
            <v>SELF</v>
          </cell>
          <cell r="J485" t="str">
            <v>SELF</v>
          </cell>
          <cell r="K485" t="str">
            <v>OV</v>
          </cell>
          <cell r="L485" t="str">
            <v>NE</v>
          </cell>
          <cell r="M485">
            <v>5</v>
          </cell>
          <cell r="O485" t="str">
            <v>71,1</v>
          </cell>
          <cell r="P485" t="str">
            <v>Architektur- und Ingenieurbüros</v>
          </cell>
          <cell r="Q485">
            <v>44.53557</v>
          </cell>
          <cell r="R485">
            <v>46.232689999999998</v>
          </cell>
          <cell r="S485">
            <v>42.803980000000003</v>
          </cell>
          <cell r="T485">
            <v>34.803980000000003</v>
          </cell>
          <cell r="U485">
            <v>42.803980000000003</v>
          </cell>
          <cell r="V485">
            <v>43.748609999999999</v>
          </cell>
          <cell r="W485">
            <v>42.688290000000002</v>
          </cell>
          <cell r="X485">
            <v>44.721159999999998</v>
          </cell>
          <cell r="Y485">
            <v>44.721159999999998</v>
          </cell>
          <cell r="Z485">
            <v>45.585470000000001</v>
          </cell>
          <cell r="AA485">
            <v>39.585470000000001</v>
          </cell>
          <cell r="AB485">
            <v>33.585470000000001</v>
          </cell>
          <cell r="AC485">
            <v>27.585470000000001</v>
          </cell>
          <cell r="AD485">
            <v>-6</v>
          </cell>
        </row>
        <row r="486">
          <cell r="A486" t="str">
            <v>DataSpec</v>
          </cell>
          <cell r="B486" t="str">
            <v>Data</v>
          </cell>
          <cell r="C486" t="str">
            <v>Rating</v>
          </cell>
          <cell r="D486" t="str">
            <v>Rating</v>
          </cell>
          <cell r="E486" t="str">
            <v>Q134KUV_712</v>
          </cell>
          <cell r="F486" t="str">
            <v>NONE</v>
          </cell>
          <cell r="G486">
            <v>71.2</v>
          </cell>
          <cell r="H486" t="str">
            <v xml:space="preserve">      Technische Untersuchung</v>
          </cell>
          <cell r="I486" t="str">
            <v>SELF</v>
          </cell>
          <cell r="J486" t="str">
            <v>SELF</v>
          </cell>
          <cell r="K486" t="str">
            <v>OV</v>
          </cell>
          <cell r="L486" t="str">
            <v>NE</v>
          </cell>
          <cell r="M486">
            <v>5</v>
          </cell>
          <cell r="O486" t="str">
            <v>71,2</v>
          </cell>
          <cell r="P486" t="str">
            <v>Technische Untersuchung</v>
          </cell>
          <cell r="Q486">
            <v>38.755130000000001</v>
          </cell>
          <cell r="R486">
            <v>38.534320000000001</v>
          </cell>
          <cell r="S486">
            <v>38.812519999999999</v>
          </cell>
          <cell r="T486">
            <v>30.812519999999999</v>
          </cell>
          <cell r="U486">
            <v>38.812519999999999</v>
          </cell>
          <cell r="V486">
            <v>37.72139</v>
          </cell>
          <cell r="W486">
            <v>36.075409999999998</v>
          </cell>
          <cell r="X486">
            <v>38.466209999999997</v>
          </cell>
          <cell r="Y486">
            <v>38.466209999999997</v>
          </cell>
          <cell r="Z486">
            <v>38.961069999999999</v>
          </cell>
          <cell r="AA486">
            <v>32.961069999999999</v>
          </cell>
          <cell r="AB486">
            <v>30.411200000000001</v>
          </cell>
          <cell r="AC486">
            <v>34.092370000000003</v>
          </cell>
          <cell r="AD486">
            <v>3.6811700000000016</v>
          </cell>
        </row>
        <row r="487">
          <cell r="A487" t="str">
            <v>DataSpec</v>
          </cell>
          <cell r="B487" t="str">
            <v>Data</v>
          </cell>
          <cell r="C487" t="str">
            <v>Rating</v>
          </cell>
          <cell r="D487" t="str">
            <v>Rating</v>
          </cell>
          <cell r="E487" t="str">
            <v>Q134KUV_72</v>
          </cell>
          <cell r="F487" t="str">
            <v>NONE</v>
          </cell>
          <cell r="G487">
            <v>72</v>
          </cell>
          <cell r="H487" t="str">
            <v xml:space="preserve">    Forschung und Entwicklung</v>
          </cell>
          <cell r="I487" t="str">
            <v>SELF</v>
          </cell>
          <cell r="J487" t="str">
            <v>SELF</v>
          </cell>
          <cell r="K487" t="str">
            <v>OV</v>
          </cell>
          <cell r="L487" t="str">
            <v>NE</v>
          </cell>
          <cell r="M487">
            <v>5</v>
          </cell>
          <cell r="O487">
            <v>72</v>
          </cell>
          <cell r="P487" t="str">
            <v>Forschung und Entwicklung</v>
          </cell>
          <cell r="Q487">
            <v>42.714449999999999</v>
          </cell>
          <cell r="R487">
            <v>34.714449999999999</v>
          </cell>
          <cell r="S487">
            <v>38.89584</v>
          </cell>
          <cell r="T487">
            <v>42.32235</v>
          </cell>
          <cell r="U487">
            <v>37.672870000000003</v>
          </cell>
          <cell r="V487">
            <v>41.6995</v>
          </cell>
          <cell r="W487">
            <v>35.450040000000001</v>
          </cell>
          <cell r="X487">
            <v>43.450040000000001</v>
          </cell>
          <cell r="Y487">
            <v>43.088039999999999</v>
          </cell>
          <cell r="Z487">
            <v>43.435380000000002</v>
          </cell>
          <cell r="AA487">
            <v>37.435380000000002</v>
          </cell>
          <cell r="AB487">
            <v>31.435379999999999</v>
          </cell>
          <cell r="AC487">
            <v>34.541310000000003</v>
          </cell>
          <cell r="AD487">
            <v>3.1059300000000043</v>
          </cell>
        </row>
        <row r="488">
          <cell r="A488" t="str">
            <v>DataSpec</v>
          </cell>
          <cell r="B488" t="str">
            <v>Data</v>
          </cell>
          <cell r="C488" t="str">
            <v>Rating</v>
          </cell>
          <cell r="D488" t="str">
            <v>Rating</v>
          </cell>
          <cell r="E488" t="str">
            <v>Q134KUV_73</v>
          </cell>
          <cell r="F488" t="str">
            <v>NONE</v>
          </cell>
          <cell r="G488">
            <v>73</v>
          </cell>
          <cell r="H488" t="str">
            <v xml:space="preserve">    Werbung und Marktforschung</v>
          </cell>
          <cell r="I488" t="str">
            <v>SELF</v>
          </cell>
          <cell r="J488" t="str">
            <v>SELF</v>
          </cell>
          <cell r="K488" t="str">
            <v>OV</v>
          </cell>
          <cell r="L488" t="str">
            <v>NE</v>
          </cell>
          <cell r="M488">
            <v>5</v>
          </cell>
          <cell r="O488">
            <v>73</v>
          </cell>
          <cell r="P488" t="str">
            <v>Werbung und Marktforschung</v>
          </cell>
          <cell r="Q488">
            <v>42.462649999999996</v>
          </cell>
          <cell r="R488">
            <v>42.341859999999997</v>
          </cell>
          <cell r="S488">
            <v>42.074509999999997</v>
          </cell>
          <cell r="T488">
            <v>39.169159999999998</v>
          </cell>
          <cell r="U488">
            <v>42.721209999999999</v>
          </cell>
          <cell r="V488">
            <v>42.20899</v>
          </cell>
          <cell r="W488">
            <v>41.458179999999999</v>
          </cell>
          <cell r="X488">
            <v>42.5657</v>
          </cell>
          <cell r="Y488">
            <v>42.5657</v>
          </cell>
          <cell r="Z488">
            <v>44.243769999999998</v>
          </cell>
          <cell r="AA488">
            <v>40.425739999999998</v>
          </cell>
          <cell r="AB488">
            <v>38.477130000000002</v>
          </cell>
          <cell r="AC488">
            <v>40.132309999999997</v>
          </cell>
          <cell r="AD488">
            <v>1.6551799999999943</v>
          </cell>
        </row>
        <row r="489">
          <cell r="A489" t="str">
            <v>DataSpec</v>
          </cell>
          <cell r="B489" t="str">
            <v>Data</v>
          </cell>
          <cell r="C489" t="str">
            <v>Rating</v>
          </cell>
          <cell r="D489" t="str">
            <v>Rating</v>
          </cell>
          <cell r="E489" t="str">
            <v>Q134KUV_731</v>
          </cell>
          <cell r="F489" t="str">
            <v>NONE</v>
          </cell>
          <cell r="G489">
            <v>73.099999999999994</v>
          </cell>
          <cell r="H489" t="str">
            <v xml:space="preserve">      Werbung</v>
          </cell>
          <cell r="I489" t="str">
            <v>SELF</v>
          </cell>
          <cell r="J489" t="str">
            <v>SELF</v>
          </cell>
          <cell r="K489" t="str">
            <v>OV</v>
          </cell>
          <cell r="L489" t="str">
            <v>NE</v>
          </cell>
          <cell r="M489">
            <v>5</v>
          </cell>
          <cell r="O489" t="str">
            <v>73,1</v>
          </cell>
          <cell r="P489" t="str">
            <v>Werbung</v>
          </cell>
          <cell r="Q489">
            <v>42.563879999999997</v>
          </cell>
          <cell r="R489">
            <v>42.414290000000001</v>
          </cell>
          <cell r="S489">
            <v>42.175040000000003</v>
          </cell>
          <cell r="T489">
            <v>39.197980000000001</v>
          </cell>
          <cell r="U489">
            <v>42.779339999999998</v>
          </cell>
          <cell r="V489">
            <v>42.25459</v>
          </cell>
          <cell r="W489">
            <v>41.514380000000003</v>
          </cell>
          <cell r="X489">
            <v>42.568109999999997</v>
          </cell>
          <cell r="Y489">
            <v>42.568109999999997</v>
          </cell>
          <cell r="Z489">
            <v>44.28819</v>
          </cell>
          <cell r="AA489">
            <v>40.643990000000002</v>
          </cell>
          <cell r="AB489">
            <v>38.889330000000001</v>
          </cell>
          <cell r="AC489">
            <v>40.432549999999999</v>
          </cell>
          <cell r="AD489">
            <v>1.543219999999998</v>
          </cell>
        </row>
        <row r="490">
          <cell r="A490" t="str">
            <v>DataSpec</v>
          </cell>
          <cell r="B490" t="str">
            <v>Data</v>
          </cell>
          <cell r="C490" t="str">
            <v>Rating</v>
          </cell>
          <cell r="D490" t="str">
            <v>Rating</v>
          </cell>
          <cell r="E490" t="str">
            <v>Q134KUV_732</v>
          </cell>
          <cell r="F490" t="str">
            <v>NONE</v>
          </cell>
          <cell r="G490">
            <v>73.2</v>
          </cell>
          <cell r="H490" t="str">
            <v xml:space="preserve">      Markt- und Meinungsforschung</v>
          </cell>
          <cell r="I490" t="str">
            <v>SELF</v>
          </cell>
          <cell r="J490" t="str">
            <v>SELF</v>
          </cell>
          <cell r="K490" t="str">
            <v>OV</v>
          </cell>
          <cell r="L490" t="str">
            <v>NE</v>
          </cell>
          <cell r="M490">
            <v>5</v>
          </cell>
          <cell r="O490" t="str">
            <v>73,2</v>
          </cell>
          <cell r="P490" t="str">
            <v>Markt- und Meinungsforschung</v>
          </cell>
          <cell r="Q490">
            <v>41.214970000000001</v>
          </cell>
          <cell r="R490">
            <v>41.449570000000001</v>
          </cell>
          <cell r="S490">
            <v>40.839080000000003</v>
          </cell>
          <cell r="T490">
            <v>38.815109999999997</v>
          </cell>
          <cell r="U490">
            <v>42.006819999999998</v>
          </cell>
          <cell r="V490">
            <v>41.644120000000001</v>
          </cell>
          <cell r="W490">
            <v>40.762509999999999</v>
          </cell>
          <cell r="X490">
            <v>42.535899999999998</v>
          </cell>
          <cell r="Y490">
            <v>42.535899999999998</v>
          </cell>
          <cell r="Z490">
            <v>43.693719999999999</v>
          </cell>
          <cell r="AA490">
            <v>37.693719999999999</v>
          </cell>
          <cell r="AB490">
            <v>33.319809999999997</v>
          </cell>
          <cell r="AC490">
            <v>36.350529999999999</v>
          </cell>
          <cell r="AD490">
            <v>3.0307200000000023</v>
          </cell>
        </row>
        <row r="491">
          <cell r="A491" t="str">
            <v>DataSpec</v>
          </cell>
          <cell r="B491" t="str">
            <v>Data</v>
          </cell>
          <cell r="C491" t="str">
            <v>Rating</v>
          </cell>
          <cell r="D491" t="str">
            <v>Rating</v>
          </cell>
          <cell r="E491" t="str">
            <v>Q134KUV_74</v>
          </cell>
          <cell r="F491" t="str">
            <v>NONE</v>
          </cell>
          <cell r="G491">
            <v>74</v>
          </cell>
          <cell r="H491" t="str">
            <v xml:space="preserve">    Designstudios, Fotogewerbe, Übersetzungsbüros u.a.</v>
          </cell>
          <cell r="I491" t="str">
            <v>SELF</v>
          </cell>
          <cell r="J491" t="str">
            <v>SELF</v>
          </cell>
          <cell r="K491" t="str">
            <v>OV</v>
          </cell>
          <cell r="L491" t="str">
            <v>NE</v>
          </cell>
          <cell r="M491">
            <v>5</v>
          </cell>
          <cell r="O491">
            <v>74</v>
          </cell>
          <cell r="P491" t="str">
            <v>Designstudios, Fotogewerbe, Übersetzungsbüros u.a.</v>
          </cell>
          <cell r="Q491">
            <v>43.266489999999997</v>
          </cell>
          <cell r="R491">
            <v>35.266489999999997</v>
          </cell>
          <cell r="S491">
            <v>43.266489999999997</v>
          </cell>
          <cell r="T491">
            <v>43.900280000000002</v>
          </cell>
          <cell r="U491">
            <v>40.151139999999998</v>
          </cell>
          <cell r="V491">
            <v>38.917169999999999</v>
          </cell>
          <cell r="W491">
            <v>37.603929999999998</v>
          </cell>
          <cell r="X491">
            <v>39.604550000000003</v>
          </cell>
          <cell r="Y491">
            <v>38.575960000000002</v>
          </cell>
          <cell r="Z491">
            <v>38.620510000000003</v>
          </cell>
          <cell r="AA491">
            <v>44.620510000000003</v>
          </cell>
          <cell r="AB491">
            <v>46.545029999999997</v>
          </cell>
          <cell r="AC491">
            <v>49.330469999999998</v>
          </cell>
          <cell r="AD491">
            <v>2.7854400000000012</v>
          </cell>
        </row>
        <row r="492">
          <cell r="A492" t="str">
            <v>DataSpec</v>
          </cell>
          <cell r="B492" t="str">
            <v>Data</v>
          </cell>
          <cell r="C492" t="str">
            <v>Rating</v>
          </cell>
          <cell r="D492" t="str">
            <v>Rating</v>
          </cell>
          <cell r="E492" t="str">
            <v>Q134KUV_75</v>
          </cell>
          <cell r="F492" t="str">
            <v>NONE</v>
          </cell>
          <cell r="G492">
            <v>75</v>
          </cell>
          <cell r="H492" t="str">
            <v xml:space="preserve">    Veterinärwesen</v>
          </cell>
          <cell r="I492" t="str">
            <v>SELF</v>
          </cell>
          <cell r="J492" t="str">
            <v>SELF</v>
          </cell>
          <cell r="K492" t="str">
            <v>OV</v>
          </cell>
          <cell r="L492" t="str">
            <v>NE</v>
          </cell>
          <cell r="M492">
            <v>5</v>
          </cell>
          <cell r="O492">
            <v>75</v>
          </cell>
          <cell r="P492" t="str">
            <v>Veterinärwesen</v>
          </cell>
          <cell r="Q492">
            <v>38.829810000000002</v>
          </cell>
          <cell r="R492">
            <v>38.316490000000002</v>
          </cell>
          <cell r="S492">
            <v>38.666969999999999</v>
          </cell>
          <cell r="T492">
            <v>41.487729999999999</v>
          </cell>
          <cell r="U492">
            <v>40.00244</v>
          </cell>
          <cell r="V492">
            <v>39.666710000000002</v>
          </cell>
          <cell r="W492">
            <v>40.089359999999999</v>
          </cell>
          <cell r="X492">
            <v>40.547930000000001</v>
          </cell>
          <cell r="Y492">
            <v>37.497390000000003</v>
          </cell>
          <cell r="Z492">
            <v>38.788629999999998</v>
          </cell>
          <cell r="AA492">
            <v>35.878279999999997</v>
          </cell>
          <cell r="AB492">
            <v>32.139130000000002</v>
          </cell>
          <cell r="AC492">
            <v>37.826749999999997</v>
          </cell>
          <cell r="AD492">
            <v>5.6876199999999955</v>
          </cell>
        </row>
        <row r="493">
          <cell r="A493" t="str">
            <v>DataSpec</v>
          </cell>
          <cell r="B493" t="str">
            <v>Data</v>
          </cell>
          <cell r="C493" t="str">
            <v>Rating</v>
          </cell>
          <cell r="D493" t="str">
            <v>Rating</v>
          </cell>
          <cell r="E493" t="str">
            <v>Q134KUV_N</v>
          </cell>
          <cell r="F493" t="str">
            <v>NONE</v>
          </cell>
          <cell r="G493" t="str">
            <v>N</v>
          </cell>
          <cell r="H493" t="str">
            <v>Mobilienvermietung, Personalvermittlung, Auftragsdienste u.a.</v>
          </cell>
          <cell r="I493" t="str">
            <v>SELF</v>
          </cell>
          <cell r="J493" t="str">
            <v>SELF</v>
          </cell>
          <cell r="K493" t="str">
            <v>OV</v>
          </cell>
          <cell r="L493" t="str">
            <v>NE</v>
          </cell>
          <cell r="M493">
            <v>5</v>
          </cell>
          <cell r="O493" t="str">
            <v>N</v>
          </cell>
          <cell r="P493" t="str">
            <v>Mobilienvermietung, Personalvermittlung, Auftragsdienste u.a.</v>
          </cell>
          <cell r="Q493">
            <v>41.371079999999999</v>
          </cell>
          <cell r="R493">
            <v>40.012430000000002</v>
          </cell>
          <cell r="S493">
            <v>40.55227</v>
          </cell>
          <cell r="T493">
            <v>41.224820000000001</v>
          </cell>
          <cell r="U493">
            <v>43.29636</v>
          </cell>
          <cell r="V493">
            <v>42.465710000000001</v>
          </cell>
          <cell r="W493">
            <v>41.442140000000002</v>
          </cell>
          <cell r="X493">
            <v>43.143740000000001</v>
          </cell>
          <cell r="Y493">
            <v>41.810630000000003</v>
          </cell>
          <cell r="Z493">
            <v>43.568629999999999</v>
          </cell>
          <cell r="AA493">
            <v>38.277169999999998</v>
          </cell>
          <cell r="AB493">
            <v>33.775100000000002</v>
          </cell>
          <cell r="AC493">
            <v>35.976199999999999</v>
          </cell>
          <cell r="AD493">
            <v>2.2010999999999967</v>
          </cell>
        </row>
        <row r="494">
          <cell r="A494" t="str">
            <v>DataSpec</v>
          </cell>
          <cell r="B494" t="str">
            <v>Data</v>
          </cell>
          <cell r="C494" t="str">
            <v>Rating</v>
          </cell>
          <cell r="D494" t="str">
            <v>Rating</v>
          </cell>
          <cell r="E494" t="str">
            <v>Q134KUV_77</v>
          </cell>
          <cell r="F494" t="str">
            <v>NONE</v>
          </cell>
          <cell r="G494">
            <v>77</v>
          </cell>
          <cell r="H494" t="str">
            <v xml:space="preserve">    Mobilienvermietung, -Leasing</v>
          </cell>
          <cell r="I494" t="str">
            <v>SELF</v>
          </cell>
          <cell r="J494" t="str">
            <v>SELF</v>
          </cell>
          <cell r="K494" t="str">
            <v>OV</v>
          </cell>
          <cell r="L494" t="str">
            <v>NE</v>
          </cell>
          <cell r="M494">
            <v>5</v>
          </cell>
          <cell r="O494">
            <v>77</v>
          </cell>
          <cell r="P494" t="str">
            <v>Mobilienvermietung, -Leasing</v>
          </cell>
          <cell r="Q494">
            <v>44.567659999999997</v>
          </cell>
          <cell r="R494">
            <v>43.765770000000003</v>
          </cell>
          <cell r="S494">
            <v>44.880589999999998</v>
          </cell>
          <cell r="T494">
            <v>49.105069999999998</v>
          </cell>
          <cell r="U494">
            <v>48.759439999999998</v>
          </cell>
          <cell r="V494">
            <v>48.644730000000003</v>
          </cell>
          <cell r="W494">
            <v>48.683489999999999</v>
          </cell>
          <cell r="X494">
            <v>50.014400000000002</v>
          </cell>
          <cell r="Y494">
            <v>49.496760000000002</v>
          </cell>
          <cell r="Z494">
            <v>49.972320000000003</v>
          </cell>
          <cell r="AA494">
            <v>43.972320000000003</v>
          </cell>
          <cell r="AB494">
            <v>37.972320000000003</v>
          </cell>
          <cell r="AC494">
            <v>38.619790000000002</v>
          </cell>
          <cell r="AD494">
            <v>0.64746999999999844</v>
          </cell>
        </row>
        <row r="495">
          <cell r="A495" t="str">
            <v>DataSpec</v>
          </cell>
          <cell r="B495" t="str">
            <v>Data</v>
          </cell>
          <cell r="C495" t="str">
            <v>Rating</v>
          </cell>
          <cell r="D495" t="str">
            <v>Rating</v>
          </cell>
          <cell r="E495" t="str">
            <v>Q134KUV_771</v>
          </cell>
          <cell r="F495" t="str">
            <v>NONE</v>
          </cell>
          <cell r="G495">
            <v>77.099999999999994</v>
          </cell>
          <cell r="H495" t="str">
            <v xml:space="preserve">      Kraftwagen-Vermietung</v>
          </cell>
          <cell r="I495" t="str">
            <v>SELF</v>
          </cell>
          <cell r="J495" t="str">
            <v>SELF</v>
          </cell>
          <cell r="K495" t="str">
            <v>OV</v>
          </cell>
          <cell r="L495" t="str">
            <v>NE</v>
          </cell>
          <cell r="M495">
            <v>5</v>
          </cell>
          <cell r="O495" t="str">
            <v>77,1</v>
          </cell>
          <cell r="P495" t="str">
            <v>Kraftwagen-Vermietung</v>
          </cell>
          <cell r="Q495">
            <v>44.567659999999997</v>
          </cell>
          <cell r="R495">
            <v>43.765770000000003</v>
          </cell>
          <cell r="S495">
            <v>44.880589999999998</v>
          </cell>
          <cell r="T495">
            <v>49.105069999999998</v>
          </cell>
          <cell r="U495">
            <v>48.759439999999998</v>
          </cell>
          <cell r="V495">
            <v>48.644730000000003</v>
          </cell>
          <cell r="W495">
            <v>48.683489999999999</v>
          </cell>
          <cell r="X495">
            <v>50.014400000000002</v>
          </cell>
          <cell r="Y495">
            <v>49.496760000000002</v>
          </cell>
          <cell r="Z495">
            <v>49.972320000000003</v>
          </cell>
          <cell r="AA495">
            <v>43.972320000000003</v>
          </cell>
          <cell r="AB495">
            <v>37.972320000000003</v>
          </cell>
          <cell r="AC495">
            <v>38.619790000000002</v>
          </cell>
          <cell r="AD495">
            <v>0.64746999999999844</v>
          </cell>
        </row>
        <row r="496">
          <cell r="A496" t="str">
            <v>DataSpec</v>
          </cell>
          <cell r="B496" t="str">
            <v>Data</v>
          </cell>
          <cell r="C496" t="str">
            <v>Rating</v>
          </cell>
          <cell r="D496" t="str">
            <v>Rating</v>
          </cell>
          <cell r="E496" t="str">
            <v>Q134KUV_772</v>
          </cell>
          <cell r="F496" t="str">
            <v>NONE</v>
          </cell>
          <cell r="G496">
            <v>77.2</v>
          </cell>
          <cell r="H496" t="str">
            <v xml:space="preserve">      Gebrauchsgütervermietung</v>
          </cell>
          <cell r="I496" t="str">
            <v>SELF</v>
          </cell>
          <cell r="J496" t="str">
            <v>SELF</v>
          </cell>
          <cell r="K496" t="str">
            <v>OV</v>
          </cell>
          <cell r="L496" t="str">
            <v>NE</v>
          </cell>
          <cell r="M496">
            <v>5</v>
          </cell>
          <cell r="O496" t="str">
            <v>77,2</v>
          </cell>
          <cell r="P496" t="str">
            <v>Gebrauchsgütervermietung</v>
          </cell>
          <cell r="Q496">
            <v>44.567659999999997</v>
          </cell>
          <cell r="R496">
            <v>43.765770000000003</v>
          </cell>
          <cell r="S496">
            <v>44.880589999999998</v>
          </cell>
          <cell r="T496">
            <v>49.105069999999998</v>
          </cell>
          <cell r="U496">
            <v>48.759439999999998</v>
          </cell>
          <cell r="V496">
            <v>48.644730000000003</v>
          </cell>
          <cell r="W496">
            <v>48.683489999999999</v>
          </cell>
          <cell r="X496">
            <v>50.014400000000002</v>
          </cell>
          <cell r="Y496">
            <v>49.496760000000002</v>
          </cell>
          <cell r="Z496">
            <v>49.972320000000003</v>
          </cell>
          <cell r="AA496">
            <v>43.972320000000003</v>
          </cell>
          <cell r="AB496">
            <v>37.972320000000003</v>
          </cell>
          <cell r="AC496">
            <v>38.619790000000002</v>
          </cell>
          <cell r="AD496">
            <v>0.64746999999999844</v>
          </cell>
        </row>
        <row r="497">
          <cell r="A497" t="str">
            <v>DataSpec</v>
          </cell>
          <cell r="B497" t="str">
            <v>Data</v>
          </cell>
          <cell r="C497" t="str">
            <v>Rating</v>
          </cell>
          <cell r="D497" t="str">
            <v>Rating</v>
          </cell>
          <cell r="E497" t="str">
            <v>Q134KUV_773</v>
          </cell>
          <cell r="F497" t="str">
            <v>NONE</v>
          </cell>
          <cell r="G497">
            <v>77.3</v>
          </cell>
          <cell r="H497" t="str">
            <v xml:space="preserve">      Geräte- und Fahrzeugvermietung (ohne Kraftwagen)</v>
          </cell>
          <cell r="I497" t="str">
            <v>SELF</v>
          </cell>
          <cell r="J497" t="str">
            <v>SELF</v>
          </cell>
          <cell r="K497" t="str">
            <v>OV</v>
          </cell>
          <cell r="L497" t="str">
            <v>NE</v>
          </cell>
          <cell r="M497">
            <v>5</v>
          </cell>
          <cell r="O497" t="str">
            <v>77,3</v>
          </cell>
          <cell r="P497" t="str">
            <v>Geräte- und Fahrzeugvermietung (ohne Kraftwagen)</v>
          </cell>
          <cell r="Q497">
            <v>44.567659999999997</v>
          </cell>
          <cell r="R497">
            <v>43.765770000000003</v>
          </cell>
          <cell r="S497">
            <v>44.880589999999998</v>
          </cell>
          <cell r="T497">
            <v>49.105069999999998</v>
          </cell>
          <cell r="U497">
            <v>48.759439999999998</v>
          </cell>
          <cell r="V497">
            <v>48.644730000000003</v>
          </cell>
          <cell r="W497">
            <v>48.683489999999999</v>
          </cell>
          <cell r="X497">
            <v>50.014400000000002</v>
          </cell>
          <cell r="Y497">
            <v>49.496760000000002</v>
          </cell>
          <cell r="Z497">
            <v>49.972320000000003</v>
          </cell>
          <cell r="AA497">
            <v>43.972320000000003</v>
          </cell>
          <cell r="AB497">
            <v>37.972320000000003</v>
          </cell>
          <cell r="AC497">
            <v>38.619790000000002</v>
          </cell>
          <cell r="AD497">
            <v>0.64746999999999844</v>
          </cell>
        </row>
        <row r="498">
          <cell r="A498" t="str">
            <v>DataSpec</v>
          </cell>
          <cell r="B498" t="str">
            <v>Data</v>
          </cell>
          <cell r="C498" t="str">
            <v>Rating</v>
          </cell>
          <cell r="D498" t="str">
            <v>Rating</v>
          </cell>
          <cell r="E498" t="str">
            <v>Q134KUV_774</v>
          </cell>
          <cell r="F498" t="str">
            <v>NONE</v>
          </cell>
          <cell r="G498">
            <v>77.400000000000006</v>
          </cell>
          <cell r="H498" t="str">
            <v xml:space="preserve">      Leasing von geistigem Eigentum (ohne Copyrights)</v>
          </cell>
          <cell r="I498" t="str">
            <v>SELF</v>
          </cell>
          <cell r="J498" t="str">
            <v>SELF</v>
          </cell>
          <cell r="K498" t="str">
            <v>OV</v>
          </cell>
          <cell r="L498" t="str">
            <v>NE</v>
          </cell>
          <cell r="M498">
            <v>5</v>
          </cell>
          <cell r="O498" t="str">
            <v>77,4</v>
          </cell>
          <cell r="P498" t="str">
            <v>Leasing von geistigem Eigentum (ohne Copyrights)</v>
          </cell>
          <cell r="Q498">
            <v>44.567659999999997</v>
          </cell>
          <cell r="R498">
            <v>43.765770000000003</v>
          </cell>
          <cell r="S498">
            <v>44.880589999999998</v>
          </cell>
          <cell r="T498">
            <v>49.105069999999998</v>
          </cell>
          <cell r="U498">
            <v>48.759439999999998</v>
          </cell>
          <cell r="V498">
            <v>48.644730000000003</v>
          </cell>
          <cell r="W498">
            <v>48.683489999999999</v>
          </cell>
          <cell r="X498">
            <v>50.014400000000002</v>
          </cell>
          <cell r="Y498">
            <v>49.496760000000002</v>
          </cell>
          <cell r="Z498">
            <v>49.972320000000003</v>
          </cell>
          <cell r="AA498">
            <v>43.972320000000003</v>
          </cell>
          <cell r="AB498">
            <v>37.972320000000003</v>
          </cell>
          <cell r="AC498">
            <v>38.619790000000002</v>
          </cell>
          <cell r="AD498">
            <v>0.64746999999999844</v>
          </cell>
        </row>
        <row r="499">
          <cell r="A499" t="str">
            <v>DataSpec</v>
          </cell>
          <cell r="B499" t="str">
            <v>Data</v>
          </cell>
          <cell r="C499" t="str">
            <v>Rating</v>
          </cell>
          <cell r="D499" t="str">
            <v>Rating</v>
          </cell>
          <cell r="E499" t="str">
            <v>Q134KUV_78</v>
          </cell>
          <cell r="F499" t="str">
            <v>NONE</v>
          </cell>
          <cell r="G499">
            <v>78</v>
          </cell>
          <cell r="H499" t="str">
            <v xml:space="preserve">    Personalvermittlung- und überlassung</v>
          </cell>
          <cell r="I499" t="str">
            <v>SELF</v>
          </cell>
          <cell r="J499" t="str">
            <v>SELF</v>
          </cell>
          <cell r="K499" t="str">
            <v>OV</v>
          </cell>
          <cell r="L499" t="str">
            <v>NE</v>
          </cell>
          <cell r="M499">
            <v>5</v>
          </cell>
          <cell r="O499">
            <v>78</v>
          </cell>
          <cell r="P499" t="str">
            <v>Personalvermittlung- und überlassung</v>
          </cell>
          <cell r="Q499">
            <v>39.63279</v>
          </cell>
          <cell r="R499">
            <v>36.769680000000001</v>
          </cell>
          <cell r="S499">
            <v>41.086790000000001</v>
          </cell>
          <cell r="T499">
            <v>39.551160000000003</v>
          </cell>
          <cell r="U499">
            <v>40.889000000000003</v>
          </cell>
          <cell r="V499">
            <v>39.840449999999997</v>
          </cell>
          <cell r="W499">
            <v>37.439239999999998</v>
          </cell>
          <cell r="X499">
            <v>39.384360000000001</v>
          </cell>
          <cell r="Y499">
            <v>38.273389999999999</v>
          </cell>
          <cell r="Z499">
            <v>39.326390000000004</v>
          </cell>
          <cell r="AA499">
            <v>39.068930000000002</v>
          </cell>
          <cell r="AB499">
            <v>37.474020000000003</v>
          </cell>
          <cell r="AC499">
            <v>40.62697</v>
          </cell>
          <cell r="AD499">
            <v>3.152949999999997</v>
          </cell>
        </row>
        <row r="500">
          <cell r="A500" t="str">
            <v>DataSpec</v>
          </cell>
          <cell r="B500" t="str">
            <v>Data</v>
          </cell>
          <cell r="C500" t="str">
            <v>Rating</v>
          </cell>
          <cell r="D500" t="str">
            <v>Rating</v>
          </cell>
          <cell r="E500" t="str">
            <v>Q134KUV_79</v>
          </cell>
          <cell r="F500" t="str">
            <v>NONE</v>
          </cell>
          <cell r="G500">
            <v>79</v>
          </cell>
          <cell r="H500" t="str">
            <v xml:space="preserve">    Reise- und Reservierungsdienstleister</v>
          </cell>
          <cell r="I500" t="str">
            <v>SELF</v>
          </cell>
          <cell r="J500" t="str">
            <v>SELF</v>
          </cell>
          <cell r="K500" t="str">
            <v>OV</v>
          </cell>
          <cell r="L500" t="str">
            <v>NE</v>
          </cell>
          <cell r="M500">
            <v>5</v>
          </cell>
          <cell r="O500">
            <v>79</v>
          </cell>
          <cell r="P500" t="str">
            <v>Reise- und Reservierungsdienstleister</v>
          </cell>
          <cell r="Q500">
            <v>41.01829</v>
          </cell>
          <cell r="R500">
            <v>38.00996</v>
          </cell>
          <cell r="S500">
            <v>39.286540000000002</v>
          </cell>
          <cell r="T500">
            <v>38.266289999999998</v>
          </cell>
          <cell r="U500">
            <v>41.27084</v>
          </cell>
          <cell r="V500">
            <v>37.16442</v>
          </cell>
          <cell r="W500">
            <v>42.190130000000003</v>
          </cell>
          <cell r="X500">
            <v>43.960070000000002</v>
          </cell>
          <cell r="Y500">
            <v>41.138559999999998</v>
          </cell>
          <cell r="Z500">
            <v>37.962620000000001</v>
          </cell>
          <cell r="AA500">
            <v>36.593789999999998</v>
          </cell>
          <cell r="AB500">
            <v>37.268610000000002</v>
          </cell>
          <cell r="AC500">
            <v>37.81015</v>
          </cell>
          <cell r="AD500">
            <v>0.54153999999999769</v>
          </cell>
        </row>
        <row r="501">
          <cell r="A501" t="str">
            <v>DataSpec</v>
          </cell>
          <cell r="B501" t="str">
            <v>Data</v>
          </cell>
          <cell r="C501" t="str">
            <v>Rating</v>
          </cell>
          <cell r="D501" t="str">
            <v>Rating</v>
          </cell>
          <cell r="E501" t="str">
            <v>Q134KUV_791</v>
          </cell>
          <cell r="F501" t="str">
            <v>NONE</v>
          </cell>
          <cell r="G501">
            <v>79.099999999999994</v>
          </cell>
          <cell r="H501" t="str">
            <v xml:space="preserve">      Reisebüros und Reiseveranstalter</v>
          </cell>
          <cell r="I501" t="str">
            <v>SELF</v>
          </cell>
          <cell r="J501" t="str">
            <v>SELF</v>
          </cell>
          <cell r="K501" t="str">
            <v>OV</v>
          </cell>
          <cell r="L501" t="str">
            <v>NE</v>
          </cell>
          <cell r="M501">
            <v>5</v>
          </cell>
          <cell r="O501" t="str">
            <v>79,1</v>
          </cell>
          <cell r="P501" t="str">
            <v>Reisebüros und Reiseveranstalter</v>
          </cell>
          <cell r="Q501">
            <v>41.01829</v>
          </cell>
          <cell r="R501">
            <v>38.00996</v>
          </cell>
          <cell r="S501">
            <v>39.286540000000002</v>
          </cell>
          <cell r="T501">
            <v>38.266289999999998</v>
          </cell>
          <cell r="U501">
            <v>41.27084</v>
          </cell>
          <cell r="V501">
            <v>37.16442</v>
          </cell>
          <cell r="W501">
            <v>42.190130000000003</v>
          </cell>
          <cell r="X501">
            <v>43.960070000000002</v>
          </cell>
          <cell r="Y501">
            <v>41.138559999999998</v>
          </cell>
          <cell r="Z501">
            <v>37.962620000000001</v>
          </cell>
          <cell r="AA501">
            <v>36.593789999999998</v>
          </cell>
          <cell r="AB501">
            <v>37.268610000000002</v>
          </cell>
          <cell r="AC501">
            <v>37.81015</v>
          </cell>
          <cell r="AD501">
            <v>0.54153999999999769</v>
          </cell>
        </row>
        <row r="502">
          <cell r="A502" t="str">
            <v>DataSpec</v>
          </cell>
          <cell r="B502" t="str">
            <v>Data</v>
          </cell>
          <cell r="C502" t="str">
            <v>Rating</v>
          </cell>
          <cell r="D502" t="str">
            <v>Rating</v>
          </cell>
          <cell r="E502" t="str">
            <v>Q134KUV_7911</v>
          </cell>
          <cell r="F502" t="str">
            <v>NONE</v>
          </cell>
          <cell r="G502">
            <v>79.11</v>
          </cell>
          <cell r="H502" t="str">
            <v xml:space="preserve">        Reisebüros</v>
          </cell>
          <cell r="I502" t="str">
            <v>SELF</v>
          </cell>
          <cell r="J502" t="str">
            <v>SELF</v>
          </cell>
          <cell r="K502" t="str">
            <v>OV</v>
          </cell>
          <cell r="L502" t="str">
            <v>NE</v>
          </cell>
          <cell r="M502">
            <v>5</v>
          </cell>
          <cell r="O502" t="str">
            <v>79,11</v>
          </cell>
          <cell r="P502" t="str">
            <v>Reisebüros</v>
          </cell>
          <cell r="Q502">
            <v>41.01829</v>
          </cell>
          <cell r="R502">
            <v>38.00996</v>
          </cell>
          <cell r="S502">
            <v>39.286540000000002</v>
          </cell>
          <cell r="T502">
            <v>38.266289999999998</v>
          </cell>
          <cell r="U502">
            <v>41.27084</v>
          </cell>
          <cell r="V502">
            <v>37.16442</v>
          </cell>
          <cell r="W502">
            <v>42.190130000000003</v>
          </cell>
          <cell r="X502">
            <v>43.960070000000002</v>
          </cell>
          <cell r="Y502">
            <v>41.138559999999998</v>
          </cell>
          <cell r="Z502">
            <v>37.962620000000001</v>
          </cell>
          <cell r="AA502">
            <v>36.593789999999998</v>
          </cell>
          <cell r="AB502">
            <v>37.268610000000002</v>
          </cell>
          <cell r="AC502">
            <v>37.81015</v>
          </cell>
          <cell r="AD502">
            <v>0.54153999999999769</v>
          </cell>
        </row>
        <row r="503">
          <cell r="A503" t="str">
            <v>DataSpec</v>
          </cell>
          <cell r="B503" t="str">
            <v>Data</v>
          </cell>
          <cell r="C503" t="str">
            <v>Rating</v>
          </cell>
          <cell r="D503" t="str">
            <v>Rating</v>
          </cell>
          <cell r="E503" t="str">
            <v>Q134KUV_7912</v>
          </cell>
          <cell r="F503" t="str">
            <v>NONE</v>
          </cell>
          <cell r="G503">
            <v>79.12</v>
          </cell>
          <cell r="H503" t="str">
            <v xml:space="preserve">        Reiseveranstalter</v>
          </cell>
          <cell r="I503" t="str">
            <v>SELF</v>
          </cell>
          <cell r="J503" t="str">
            <v>SELF</v>
          </cell>
          <cell r="K503" t="str">
            <v>OV</v>
          </cell>
          <cell r="L503" t="str">
            <v>NE</v>
          </cell>
          <cell r="M503">
            <v>5</v>
          </cell>
          <cell r="O503" t="str">
            <v>79,12</v>
          </cell>
          <cell r="P503" t="str">
            <v>Reiseveranstalter</v>
          </cell>
          <cell r="Q503">
            <v>41.01829</v>
          </cell>
          <cell r="R503">
            <v>38.00996</v>
          </cell>
          <cell r="S503">
            <v>39.286540000000002</v>
          </cell>
          <cell r="T503">
            <v>38.266289999999998</v>
          </cell>
          <cell r="U503">
            <v>41.27084</v>
          </cell>
          <cell r="V503">
            <v>37.16442</v>
          </cell>
          <cell r="W503">
            <v>42.190130000000003</v>
          </cell>
          <cell r="X503">
            <v>43.960070000000002</v>
          </cell>
          <cell r="Y503">
            <v>41.138559999999998</v>
          </cell>
          <cell r="Z503">
            <v>37.962620000000001</v>
          </cell>
          <cell r="AA503">
            <v>36.593789999999998</v>
          </cell>
          <cell r="AB503">
            <v>37.268610000000002</v>
          </cell>
          <cell r="AC503">
            <v>37.81015</v>
          </cell>
          <cell r="AD503">
            <v>0.54153999999999769</v>
          </cell>
        </row>
        <row r="504">
          <cell r="A504" t="str">
            <v>DataSpec</v>
          </cell>
          <cell r="B504" t="str">
            <v>Data</v>
          </cell>
          <cell r="C504" t="str">
            <v>Rating</v>
          </cell>
          <cell r="D504" t="str">
            <v>Rating</v>
          </cell>
          <cell r="E504" t="str">
            <v>Q134KUV_799</v>
          </cell>
          <cell r="F504" t="str">
            <v>NONE</v>
          </cell>
          <cell r="G504">
            <v>79.900000000000006</v>
          </cell>
          <cell r="H504" t="str">
            <v xml:space="preserve">      Reservierung und Fremdenführung</v>
          </cell>
          <cell r="I504" t="str">
            <v>SELF</v>
          </cell>
          <cell r="J504" t="str">
            <v>SELF</v>
          </cell>
          <cell r="K504" t="str">
            <v>OV</v>
          </cell>
          <cell r="L504" t="str">
            <v>NE</v>
          </cell>
          <cell r="M504">
            <v>5</v>
          </cell>
          <cell r="O504" t="str">
            <v>79,9</v>
          </cell>
          <cell r="P504" t="str">
            <v>Reservierung und Fremdenführung</v>
          </cell>
          <cell r="Q504">
            <v>41.01829</v>
          </cell>
          <cell r="R504">
            <v>38.00996</v>
          </cell>
          <cell r="S504">
            <v>39.286540000000002</v>
          </cell>
          <cell r="T504">
            <v>38.266289999999998</v>
          </cell>
          <cell r="U504">
            <v>41.27084</v>
          </cell>
          <cell r="V504">
            <v>37.16442</v>
          </cell>
          <cell r="W504">
            <v>42.190130000000003</v>
          </cell>
          <cell r="X504">
            <v>43.960070000000002</v>
          </cell>
          <cell r="Y504">
            <v>41.138559999999998</v>
          </cell>
          <cell r="Z504">
            <v>37.962620000000001</v>
          </cell>
          <cell r="AA504">
            <v>36.593789999999998</v>
          </cell>
          <cell r="AB504">
            <v>37.268610000000002</v>
          </cell>
          <cell r="AC504">
            <v>37.81015</v>
          </cell>
          <cell r="AD504">
            <v>0.54153999999999769</v>
          </cell>
        </row>
        <row r="505">
          <cell r="A505" t="str">
            <v>DataSpec</v>
          </cell>
          <cell r="B505" t="str">
            <v>Data</v>
          </cell>
          <cell r="C505" t="str">
            <v>Rating</v>
          </cell>
          <cell r="D505" t="str">
            <v>Rating</v>
          </cell>
          <cell r="E505" t="str">
            <v>Q134KUV_80</v>
          </cell>
          <cell r="F505" t="str">
            <v>NONE</v>
          </cell>
          <cell r="G505">
            <v>80</v>
          </cell>
          <cell r="H505" t="str">
            <v xml:space="preserve">    Sicherheitsdienste, Detekteien</v>
          </cell>
          <cell r="I505" t="str">
            <v>SELF</v>
          </cell>
          <cell r="J505" t="str">
            <v>SELF</v>
          </cell>
          <cell r="K505" t="str">
            <v>OV</v>
          </cell>
          <cell r="L505" t="str">
            <v>NE</v>
          </cell>
          <cell r="M505">
            <v>5</v>
          </cell>
          <cell r="O505">
            <v>80</v>
          </cell>
          <cell r="P505" t="str">
            <v>Sicherheitsdienste, Detekteien</v>
          </cell>
          <cell r="Q505">
            <v>39.423769999999998</v>
          </cell>
          <cell r="R505">
            <v>31.423770000000001</v>
          </cell>
          <cell r="S505">
            <v>37.68188</v>
          </cell>
          <cell r="T505">
            <v>36.217529999999996</v>
          </cell>
          <cell r="U505">
            <v>38.290869999999998</v>
          </cell>
          <cell r="V505">
            <v>39.42709</v>
          </cell>
          <cell r="W505">
            <v>37.228189999999998</v>
          </cell>
          <cell r="X505">
            <v>41.3508</v>
          </cell>
          <cell r="Y505">
            <v>40.265090000000001</v>
          </cell>
          <cell r="Z505">
            <v>43.804929999999999</v>
          </cell>
          <cell r="AA505">
            <v>37.804929999999999</v>
          </cell>
          <cell r="AB505">
            <v>36.154290000000003</v>
          </cell>
          <cell r="AC505">
            <v>42.154290000000003</v>
          </cell>
          <cell r="AD505">
            <v>6</v>
          </cell>
        </row>
        <row r="506">
          <cell r="A506" t="str">
            <v>DataSpec</v>
          </cell>
          <cell r="B506" t="str">
            <v>Data</v>
          </cell>
          <cell r="C506" t="str">
            <v>Rating</v>
          </cell>
          <cell r="D506" t="str">
            <v>Rating</v>
          </cell>
          <cell r="E506" t="str">
            <v>Q134KUV_81</v>
          </cell>
          <cell r="F506" t="str">
            <v>NONE</v>
          </cell>
          <cell r="G506">
            <v>81</v>
          </cell>
          <cell r="H506" t="str">
            <v xml:space="preserve">    Gebäudebetreuung; Garten- und Landschaftsbau</v>
          </cell>
          <cell r="I506" t="str">
            <v>SELF</v>
          </cell>
          <cell r="J506" t="str">
            <v>SELF</v>
          </cell>
          <cell r="K506" t="str">
            <v>OV</v>
          </cell>
          <cell r="L506" t="str">
            <v>NE</v>
          </cell>
          <cell r="M506">
            <v>5</v>
          </cell>
          <cell r="O506">
            <v>81</v>
          </cell>
          <cell r="P506" t="str">
            <v>Gebäudebetreuung; Garten- und Landschaftsbau</v>
          </cell>
          <cell r="Q506">
            <v>39.676270000000002</v>
          </cell>
          <cell r="R506">
            <v>40.596670000000003</v>
          </cell>
          <cell r="S506">
            <v>38.360849999999999</v>
          </cell>
          <cell r="T506">
            <v>39.632469999999998</v>
          </cell>
          <cell r="U506">
            <v>41.165550000000003</v>
          </cell>
          <cell r="V506">
            <v>40.539189999999998</v>
          </cell>
          <cell r="W506">
            <v>38.86392</v>
          </cell>
          <cell r="X506">
            <v>41.198799999999999</v>
          </cell>
          <cell r="Y506">
            <v>39.771329999999999</v>
          </cell>
          <cell r="Z506">
            <v>43.065350000000002</v>
          </cell>
          <cell r="AA506">
            <v>37.065350000000002</v>
          </cell>
          <cell r="AB506">
            <v>32.536720000000003</v>
          </cell>
          <cell r="AC506">
            <v>37.09825</v>
          </cell>
          <cell r="AD506">
            <v>4.5615299999999976</v>
          </cell>
        </row>
        <row r="507">
          <cell r="A507" t="str">
            <v>DataSpec</v>
          </cell>
          <cell r="B507" t="str">
            <v>Data</v>
          </cell>
          <cell r="C507" t="str">
            <v>Rating</v>
          </cell>
          <cell r="D507" t="str">
            <v>Rating</v>
          </cell>
          <cell r="E507" t="str">
            <v>Q134KUV_811</v>
          </cell>
          <cell r="F507" t="str">
            <v>NONE</v>
          </cell>
          <cell r="G507">
            <v>81.099999999999994</v>
          </cell>
          <cell r="H507" t="str">
            <v xml:space="preserve">      Hausmeisterdienste</v>
          </cell>
          <cell r="I507" t="str">
            <v>SELF</v>
          </cell>
          <cell r="J507" t="str">
            <v>SELF</v>
          </cell>
          <cell r="K507" t="str">
            <v>OV</v>
          </cell>
          <cell r="L507" t="str">
            <v>NE</v>
          </cell>
          <cell r="M507">
            <v>5</v>
          </cell>
          <cell r="O507" t="str">
            <v>81,1</v>
          </cell>
          <cell r="P507" t="str">
            <v>Hausmeisterdienste</v>
          </cell>
          <cell r="Q507">
            <v>39.676270000000002</v>
          </cell>
          <cell r="R507">
            <v>40.596670000000003</v>
          </cell>
          <cell r="S507">
            <v>38.360849999999999</v>
          </cell>
          <cell r="T507">
            <v>39.632469999999998</v>
          </cell>
          <cell r="U507">
            <v>41.165550000000003</v>
          </cell>
          <cell r="V507">
            <v>40.539189999999998</v>
          </cell>
          <cell r="W507">
            <v>38.86392</v>
          </cell>
          <cell r="X507">
            <v>41.198799999999999</v>
          </cell>
          <cell r="Y507">
            <v>39.771329999999999</v>
          </cell>
          <cell r="Z507">
            <v>43.065350000000002</v>
          </cell>
          <cell r="AA507">
            <v>37.065350000000002</v>
          </cell>
          <cell r="AB507">
            <v>32.536720000000003</v>
          </cell>
          <cell r="AC507">
            <v>37.09825</v>
          </cell>
          <cell r="AD507">
            <v>4.5615299999999976</v>
          </cell>
        </row>
        <row r="508">
          <cell r="A508" t="str">
            <v>DataSpec</v>
          </cell>
          <cell r="B508" t="str">
            <v>Data</v>
          </cell>
          <cell r="C508" t="str">
            <v>Rating</v>
          </cell>
          <cell r="D508" t="str">
            <v>Rating</v>
          </cell>
          <cell r="E508" t="str">
            <v>Q134KUV_812</v>
          </cell>
          <cell r="F508" t="str">
            <v>NONE</v>
          </cell>
          <cell r="G508">
            <v>81.2</v>
          </cell>
          <cell r="H508" t="str">
            <v xml:space="preserve">      Gebäudereinigung</v>
          </cell>
          <cell r="I508" t="str">
            <v>SELF</v>
          </cell>
          <cell r="J508" t="str">
            <v>SELF</v>
          </cell>
          <cell r="K508" t="str">
            <v>OV</v>
          </cell>
          <cell r="L508" t="str">
            <v>NE</v>
          </cell>
          <cell r="M508">
            <v>5</v>
          </cell>
          <cell r="O508" t="str">
            <v>81,2</v>
          </cell>
          <cell r="P508" t="str">
            <v>Gebäudereinigung</v>
          </cell>
          <cell r="Q508">
            <v>39.676270000000002</v>
          </cell>
          <cell r="R508">
            <v>40.596670000000003</v>
          </cell>
          <cell r="S508">
            <v>38.360849999999999</v>
          </cell>
          <cell r="T508">
            <v>39.632469999999998</v>
          </cell>
          <cell r="U508">
            <v>41.165550000000003</v>
          </cell>
          <cell r="V508">
            <v>40.539189999999998</v>
          </cell>
          <cell r="W508">
            <v>38.86392</v>
          </cell>
          <cell r="X508">
            <v>41.198799999999999</v>
          </cell>
          <cell r="Y508">
            <v>39.771329999999999</v>
          </cell>
          <cell r="Z508">
            <v>43.065350000000002</v>
          </cell>
          <cell r="AA508">
            <v>37.065350000000002</v>
          </cell>
          <cell r="AB508">
            <v>32.536720000000003</v>
          </cell>
          <cell r="AC508">
            <v>37.09825</v>
          </cell>
          <cell r="AD508">
            <v>4.5615299999999976</v>
          </cell>
        </row>
        <row r="509">
          <cell r="A509" t="str">
            <v>DataSpec</v>
          </cell>
          <cell r="B509" t="str">
            <v>Data</v>
          </cell>
          <cell r="C509" t="str">
            <v>Rating</v>
          </cell>
          <cell r="D509" t="str">
            <v>Rating</v>
          </cell>
          <cell r="E509" t="str">
            <v>Q134KUV_813</v>
          </cell>
          <cell r="F509" t="str">
            <v>NONE</v>
          </cell>
          <cell r="G509">
            <v>81.3</v>
          </cell>
          <cell r="H509" t="str">
            <v xml:space="preserve">      Garten- und Landschaftsbau</v>
          </cell>
          <cell r="I509" t="str">
            <v>SELF</v>
          </cell>
          <cell r="J509" t="str">
            <v>SELF</v>
          </cell>
          <cell r="K509" t="str">
            <v>OV</v>
          </cell>
          <cell r="L509" t="str">
            <v>NE</v>
          </cell>
          <cell r="M509">
            <v>5</v>
          </cell>
          <cell r="O509" t="str">
            <v>81,3</v>
          </cell>
          <cell r="P509" t="str">
            <v>Garten- und Landschaftsbau</v>
          </cell>
          <cell r="Q509">
            <v>39.676270000000002</v>
          </cell>
          <cell r="R509">
            <v>40.596670000000003</v>
          </cell>
          <cell r="S509">
            <v>38.360849999999999</v>
          </cell>
          <cell r="T509">
            <v>39.632469999999998</v>
          </cell>
          <cell r="U509">
            <v>41.165550000000003</v>
          </cell>
          <cell r="V509">
            <v>40.539189999999998</v>
          </cell>
          <cell r="W509">
            <v>38.86392</v>
          </cell>
          <cell r="X509">
            <v>41.198799999999999</v>
          </cell>
          <cell r="Y509">
            <v>39.771329999999999</v>
          </cell>
          <cell r="Z509">
            <v>43.065350000000002</v>
          </cell>
          <cell r="AA509">
            <v>37.065350000000002</v>
          </cell>
          <cell r="AB509">
            <v>32.536720000000003</v>
          </cell>
          <cell r="AC509">
            <v>37.09825</v>
          </cell>
          <cell r="AD509">
            <v>4.5615299999999976</v>
          </cell>
        </row>
        <row r="510">
          <cell r="A510" t="str">
            <v>DataSpec</v>
          </cell>
          <cell r="B510" t="str">
            <v>Data</v>
          </cell>
          <cell r="C510" t="str">
            <v>Rating</v>
          </cell>
          <cell r="D510" t="str">
            <v>Rating</v>
          </cell>
          <cell r="E510" t="str">
            <v>Q134KUV_82</v>
          </cell>
          <cell r="F510" t="str">
            <v>NONE</v>
          </cell>
          <cell r="G510">
            <v>82</v>
          </cell>
          <cell r="H510" t="str">
            <v xml:space="preserve">    Auftragsdienste</v>
          </cell>
          <cell r="I510" t="str">
            <v>SELF</v>
          </cell>
          <cell r="J510" t="str">
            <v>SELF</v>
          </cell>
          <cell r="K510" t="str">
            <v>OV</v>
          </cell>
          <cell r="L510" t="str">
            <v>NE</v>
          </cell>
          <cell r="M510">
            <v>5</v>
          </cell>
          <cell r="O510">
            <v>82</v>
          </cell>
          <cell r="P510" t="str">
            <v>Auftragsdienste</v>
          </cell>
          <cell r="Q510">
            <v>43.432110000000002</v>
          </cell>
          <cell r="R510">
            <v>39.688409999999998</v>
          </cell>
          <cell r="S510">
            <v>40.869579999999999</v>
          </cell>
          <cell r="T510">
            <v>41.704219999999999</v>
          </cell>
          <cell r="U510">
            <v>45.436100000000003</v>
          </cell>
          <cell r="V510">
            <v>44.751730000000002</v>
          </cell>
          <cell r="W510">
            <v>42.689979999999998</v>
          </cell>
          <cell r="X510">
            <v>43.462629999999997</v>
          </cell>
          <cell r="Y510">
            <v>42.24418</v>
          </cell>
          <cell r="Z510">
            <v>43.46593</v>
          </cell>
          <cell r="AA510">
            <v>37.46593</v>
          </cell>
          <cell r="AB510">
            <v>31.46593</v>
          </cell>
          <cell r="AC510">
            <v>30.848769999999998</v>
          </cell>
          <cell r="AD510">
            <v>-0.61716000000000193</v>
          </cell>
        </row>
        <row r="511">
          <cell r="A511" t="str">
            <v>DataSpec</v>
          </cell>
          <cell r="B511" t="str">
            <v>Data</v>
          </cell>
          <cell r="C511" t="str">
            <v>Rating</v>
          </cell>
          <cell r="D511" t="str">
            <v>Rating</v>
          </cell>
          <cell r="E511" t="str">
            <v>Q134KUV_821</v>
          </cell>
          <cell r="F511" t="str">
            <v>NONE</v>
          </cell>
          <cell r="G511">
            <v>82.1</v>
          </cell>
          <cell r="H511" t="str">
            <v xml:space="preserve">      Sekretariats- und Schreibdienste, Copy-Shops</v>
          </cell>
          <cell r="I511" t="str">
            <v>SELF</v>
          </cell>
          <cell r="J511" t="str">
            <v>SELF</v>
          </cell>
          <cell r="K511" t="str">
            <v>OV</v>
          </cell>
          <cell r="L511" t="str">
            <v>NE</v>
          </cell>
          <cell r="M511">
            <v>5</v>
          </cell>
          <cell r="O511" t="str">
            <v>82,1</v>
          </cell>
          <cell r="P511" t="str">
            <v>Sekretariats- und Schreibdienste, Copy-Shops</v>
          </cell>
          <cell r="Q511">
            <v>43.432110000000002</v>
          </cell>
          <cell r="R511">
            <v>39.688409999999998</v>
          </cell>
          <cell r="S511">
            <v>40.869579999999999</v>
          </cell>
          <cell r="T511">
            <v>41.704219999999999</v>
          </cell>
          <cell r="U511">
            <v>45.436100000000003</v>
          </cell>
          <cell r="V511">
            <v>44.751730000000002</v>
          </cell>
          <cell r="W511">
            <v>42.689979999999998</v>
          </cell>
          <cell r="X511">
            <v>43.462629999999997</v>
          </cell>
          <cell r="Y511">
            <v>42.24418</v>
          </cell>
          <cell r="Z511">
            <v>43.46593</v>
          </cell>
          <cell r="AA511">
            <v>37.46593</v>
          </cell>
          <cell r="AB511">
            <v>31.46593</v>
          </cell>
          <cell r="AC511">
            <v>30.848769999999998</v>
          </cell>
          <cell r="AD511">
            <v>-0.61716000000000193</v>
          </cell>
        </row>
        <row r="512">
          <cell r="A512" t="str">
            <v>DataSpec</v>
          </cell>
          <cell r="B512" t="str">
            <v>Data</v>
          </cell>
          <cell r="C512" t="str">
            <v>Rating</v>
          </cell>
          <cell r="D512" t="str">
            <v>Rating</v>
          </cell>
          <cell r="E512" t="str">
            <v>Q134KUV_822</v>
          </cell>
          <cell r="F512" t="str">
            <v>NONE</v>
          </cell>
          <cell r="G512">
            <v>82.2</v>
          </cell>
          <cell r="H512" t="str">
            <v xml:space="preserve">      Call Center</v>
          </cell>
          <cell r="I512" t="str">
            <v>SELF</v>
          </cell>
          <cell r="J512" t="str">
            <v>SELF</v>
          </cell>
          <cell r="K512" t="str">
            <v>OV</v>
          </cell>
          <cell r="L512" t="str">
            <v>NE</v>
          </cell>
          <cell r="M512">
            <v>5</v>
          </cell>
          <cell r="O512" t="str">
            <v>82,2</v>
          </cell>
          <cell r="P512" t="str">
            <v>Call Center</v>
          </cell>
          <cell r="Q512">
            <v>43.432110000000002</v>
          </cell>
          <cell r="R512">
            <v>39.688409999999998</v>
          </cell>
          <cell r="S512">
            <v>40.869579999999999</v>
          </cell>
          <cell r="T512">
            <v>41.704219999999999</v>
          </cell>
          <cell r="U512">
            <v>45.436100000000003</v>
          </cell>
          <cell r="V512">
            <v>44.751730000000002</v>
          </cell>
          <cell r="W512">
            <v>42.689979999999998</v>
          </cell>
          <cell r="X512">
            <v>43.462629999999997</v>
          </cell>
          <cell r="Y512">
            <v>42.24418</v>
          </cell>
          <cell r="Z512">
            <v>43.46593</v>
          </cell>
          <cell r="AA512">
            <v>37.46593</v>
          </cell>
          <cell r="AB512">
            <v>31.46593</v>
          </cell>
          <cell r="AC512">
            <v>30.848769999999998</v>
          </cell>
          <cell r="AD512">
            <v>-0.61716000000000193</v>
          </cell>
        </row>
        <row r="513">
          <cell r="A513" t="str">
            <v>DataSpec</v>
          </cell>
          <cell r="B513" t="str">
            <v>Data</v>
          </cell>
          <cell r="C513" t="str">
            <v>Rating</v>
          </cell>
          <cell r="D513" t="str">
            <v>Rating</v>
          </cell>
          <cell r="E513" t="str">
            <v>Q134KUV_823</v>
          </cell>
          <cell r="F513" t="str">
            <v>NONE</v>
          </cell>
          <cell r="G513">
            <v>82.3</v>
          </cell>
          <cell r="H513" t="str">
            <v xml:space="preserve">      Messe-, Ausstellungs- und Kongressveranstalter</v>
          </cell>
          <cell r="I513" t="str">
            <v>SELF</v>
          </cell>
          <cell r="J513" t="str">
            <v>SELF</v>
          </cell>
          <cell r="K513" t="str">
            <v>OV</v>
          </cell>
          <cell r="L513" t="str">
            <v>NE</v>
          </cell>
          <cell r="M513">
            <v>5</v>
          </cell>
          <cell r="O513" t="str">
            <v>82,3</v>
          </cell>
          <cell r="P513" t="str">
            <v>Messe-, Ausstellungs- und Kongressveranstalter</v>
          </cell>
          <cell r="Q513">
            <v>43.432110000000002</v>
          </cell>
          <cell r="R513">
            <v>39.688409999999998</v>
          </cell>
          <cell r="S513">
            <v>40.869579999999999</v>
          </cell>
          <cell r="T513">
            <v>41.704219999999999</v>
          </cell>
          <cell r="U513">
            <v>45.436100000000003</v>
          </cell>
          <cell r="V513">
            <v>44.751730000000002</v>
          </cell>
          <cell r="W513">
            <v>42.689979999999998</v>
          </cell>
          <cell r="X513">
            <v>43.462629999999997</v>
          </cell>
          <cell r="Y513">
            <v>42.24418</v>
          </cell>
          <cell r="Z513">
            <v>43.46593</v>
          </cell>
          <cell r="AA513">
            <v>37.46593</v>
          </cell>
          <cell r="AB513">
            <v>31.46593</v>
          </cell>
          <cell r="AC513">
            <v>30.848769999999998</v>
          </cell>
          <cell r="AD513">
            <v>-0.61716000000000193</v>
          </cell>
        </row>
        <row r="514">
          <cell r="A514" t="str">
            <v>DataSpec</v>
          </cell>
          <cell r="B514" t="str">
            <v>Data</v>
          </cell>
          <cell r="C514" t="str">
            <v>Rating</v>
          </cell>
          <cell r="D514" t="str">
            <v>Rating</v>
          </cell>
          <cell r="E514" t="str">
            <v>Q134KUV_829</v>
          </cell>
          <cell r="F514" t="str">
            <v>NONE</v>
          </cell>
          <cell r="G514">
            <v>82.9</v>
          </cell>
          <cell r="H514" t="str">
            <v xml:space="preserve">      Inkassobüros, Abfüll- und Verpackungsgewerbe u.a.</v>
          </cell>
          <cell r="I514" t="str">
            <v>SELF</v>
          </cell>
          <cell r="J514" t="str">
            <v>SELF</v>
          </cell>
          <cell r="K514" t="str">
            <v>OV</v>
          </cell>
          <cell r="L514" t="str">
            <v>NE</v>
          </cell>
          <cell r="M514">
            <v>5</v>
          </cell>
          <cell r="O514" t="str">
            <v>82,9</v>
          </cell>
          <cell r="P514" t="str">
            <v>Inkassobüros, Abfüll- und Verpackungsgewerbe u.a.</v>
          </cell>
          <cell r="Q514">
            <v>43.432110000000002</v>
          </cell>
          <cell r="R514">
            <v>39.688409999999998</v>
          </cell>
          <cell r="S514">
            <v>40.869579999999999</v>
          </cell>
          <cell r="T514">
            <v>41.704219999999999</v>
          </cell>
          <cell r="U514">
            <v>45.436100000000003</v>
          </cell>
          <cell r="V514">
            <v>44.751730000000002</v>
          </cell>
          <cell r="W514">
            <v>42.689979999999998</v>
          </cell>
          <cell r="X514">
            <v>43.462629999999997</v>
          </cell>
          <cell r="Y514">
            <v>42.24418</v>
          </cell>
          <cell r="Z514">
            <v>43.46593</v>
          </cell>
          <cell r="AA514">
            <v>37.46593</v>
          </cell>
          <cell r="AB514">
            <v>31.46593</v>
          </cell>
          <cell r="AC514">
            <v>30.848769999999998</v>
          </cell>
          <cell r="AD514">
            <v>-0.61716000000000193</v>
          </cell>
        </row>
        <row r="515">
          <cell r="A515" t="str">
            <v>DataSpec</v>
          </cell>
          <cell r="B515" t="str">
            <v>Data</v>
          </cell>
          <cell r="C515" t="str">
            <v>Rating</v>
          </cell>
          <cell r="D515" t="str">
            <v>Rating</v>
          </cell>
          <cell r="E515" t="str">
            <v>Q134KUV_O.S</v>
          </cell>
          <cell r="F515" t="str">
            <v>NONE</v>
          </cell>
          <cell r="G515" t="str">
            <v>O.S</v>
          </cell>
          <cell r="H515" t="str">
            <v>Öffentliche und persönliche Dienste</v>
          </cell>
          <cell r="I515" t="str">
            <v>SELF</v>
          </cell>
          <cell r="J515" t="str">
            <v>SELF</v>
          </cell>
          <cell r="K515" t="str">
            <v>OV</v>
          </cell>
          <cell r="L515" t="str">
            <v>NE</v>
          </cell>
          <cell r="M515">
            <v>5</v>
          </cell>
          <cell r="O515" t="str">
            <v>O.S</v>
          </cell>
          <cell r="P515" t="str">
            <v>Öffentliche und persönliche Dienste</v>
          </cell>
          <cell r="Q515">
            <v>41.362729999999999</v>
          </cell>
          <cell r="R515">
            <v>40.854390000000002</v>
          </cell>
          <cell r="S515">
            <v>40.936619999999998</v>
          </cell>
          <cell r="T515">
            <v>44.486400000000003</v>
          </cell>
          <cell r="U515">
            <v>46.99503</v>
          </cell>
          <cell r="V515">
            <v>48.56315</v>
          </cell>
          <cell r="W515">
            <v>49.019579999999998</v>
          </cell>
          <cell r="X515">
            <v>47.748759999999997</v>
          </cell>
          <cell r="Y515">
            <v>47.311030000000002</v>
          </cell>
          <cell r="Z515">
            <v>47.823309999999999</v>
          </cell>
          <cell r="AA515">
            <v>47.577820000000003</v>
          </cell>
          <cell r="AB515">
            <v>47.0229</v>
          </cell>
          <cell r="AC515">
            <v>49.422699999999999</v>
          </cell>
          <cell r="AD515">
            <v>2.399799999999999</v>
          </cell>
        </row>
        <row r="516">
          <cell r="A516" t="str">
            <v>DataSpec</v>
          </cell>
          <cell r="B516" t="str">
            <v>Data</v>
          </cell>
          <cell r="C516" t="str">
            <v>Rating</v>
          </cell>
          <cell r="D516" t="str">
            <v>Rating</v>
          </cell>
          <cell r="E516" t="str">
            <v>Q134KUV_O</v>
          </cell>
          <cell r="F516" t="str">
            <v>NONE</v>
          </cell>
          <cell r="G516" t="str">
            <v>O</v>
          </cell>
          <cell r="H516" t="str">
            <v>Öffentliche Verwaltung, Sozialversicherung</v>
          </cell>
          <cell r="I516" t="str">
            <v>SELF</v>
          </cell>
          <cell r="J516" t="str">
            <v>SELF</v>
          </cell>
          <cell r="K516" t="str">
            <v>OV</v>
          </cell>
          <cell r="L516" t="str">
            <v>NE</v>
          </cell>
          <cell r="M516">
            <v>5</v>
          </cell>
          <cell r="O516" t="str">
            <v>O</v>
          </cell>
          <cell r="P516" t="str">
            <v>Öffentliche Verwaltung, Sozialversicherung</v>
          </cell>
          <cell r="Q516">
            <v>39.693710000000003</v>
          </cell>
          <cell r="R516">
            <v>38.195099999999996</v>
          </cell>
          <cell r="S516">
            <v>40.144730000000003</v>
          </cell>
          <cell r="T516">
            <v>38.54025</v>
          </cell>
          <cell r="U516">
            <v>38.008360000000003</v>
          </cell>
          <cell r="V516">
            <v>39.93139</v>
          </cell>
          <cell r="W516">
            <v>41.172240000000002</v>
          </cell>
          <cell r="X516">
            <v>38.10051</v>
          </cell>
          <cell r="Y516">
            <v>38.821489999999997</v>
          </cell>
          <cell r="Z516">
            <v>39.21611</v>
          </cell>
          <cell r="AA516">
            <v>43.124290000000002</v>
          </cell>
          <cell r="AB516">
            <v>37.124290000000002</v>
          </cell>
          <cell r="AC516">
            <v>41.15211</v>
          </cell>
          <cell r="AD516">
            <v>4.0278199999999984</v>
          </cell>
        </row>
        <row r="517">
          <cell r="A517" t="str">
            <v>DataSpec</v>
          </cell>
          <cell r="B517" t="str">
            <v>Data</v>
          </cell>
          <cell r="C517" t="str">
            <v>Rating</v>
          </cell>
          <cell r="D517" t="str">
            <v>Rating</v>
          </cell>
          <cell r="E517" t="str">
            <v>Q134KUV_P</v>
          </cell>
          <cell r="F517" t="str">
            <v>NONE</v>
          </cell>
          <cell r="G517" t="str">
            <v>P</v>
          </cell>
          <cell r="H517" t="str">
            <v>Erziehung und Unterricht</v>
          </cell>
          <cell r="I517" t="str">
            <v>SELF</v>
          </cell>
          <cell r="J517" t="str">
            <v>SELF</v>
          </cell>
          <cell r="K517" t="str">
            <v>OV</v>
          </cell>
          <cell r="L517" t="str">
            <v>NE</v>
          </cell>
          <cell r="M517">
            <v>5</v>
          </cell>
          <cell r="O517" t="str">
            <v>P</v>
          </cell>
          <cell r="P517" t="str">
            <v>Erziehung und Unterricht</v>
          </cell>
          <cell r="Q517">
            <v>47.770299999999999</v>
          </cell>
          <cell r="R517">
            <v>45.550469999999997</v>
          </cell>
          <cell r="S517">
            <v>49.985930000000003</v>
          </cell>
          <cell r="T517">
            <v>49.038629999999998</v>
          </cell>
          <cell r="U517">
            <v>49.89331</v>
          </cell>
          <cell r="V517">
            <v>50.322000000000003</v>
          </cell>
          <cell r="W517">
            <v>54.652929999999998</v>
          </cell>
          <cell r="X517">
            <v>51.319969999999998</v>
          </cell>
          <cell r="Y517">
            <v>50.765630000000002</v>
          </cell>
          <cell r="Z517">
            <v>44.616050000000001</v>
          </cell>
          <cell r="AA517">
            <v>50.616050000000001</v>
          </cell>
          <cell r="AB517">
            <v>56.616050000000001</v>
          </cell>
          <cell r="AC517">
            <v>60.59451</v>
          </cell>
          <cell r="AD517">
            <v>3.9784599999999983</v>
          </cell>
        </row>
        <row r="518">
          <cell r="A518" t="str">
            <v>DataSpec</v>
          </cell>
          <cell r="B518" t="str">
            <v>Data</v>
          </cell>
          <cell r="C518" t="str">
            <v>Rating</v>
          </cell>
          <cell r="D518" t="str">
            <v>Rating</v>
          </cell>
          <cell r="E518" t="str">
            <v>Q134KUV_Q</v>
          </cell>
          <cell r="F518" t="str">
            <v>NONE</v>
          </cell>
          <cell r="G518" t="str">
            <v>Q</v>
          </cell>
          <cell r="H518" t="str">
            <v>Gesundheitswesen- und Sozialwesen</v>
          </cell>
          <cell r="I518" t="str">
            <v>SELF</v>
          </cell>
          <cell r="J518" t="str">
            <v>SELF</v>
          </cell>
          <cell r="K518" t="str">
            <v>OV</v>
          </cell>
          <cell r="L518" t="str">
            <v>NE</v>
          </cell>
          <cell r="M518">
            <v>5</v>
          </cell>
          <cell r="O518" t="str">
            <v>Q</v>
          </cell>
          <cell r="P518" t="str">
            <v>Gesundheitswesen- und Sozialwesen</v>
          </cell>
          <cell r="Q518">
            <v>39.239170000000001</v>
          </cell>
          <cell r="R518">
            <v>39.44726</v>
          </cell>
          <cell r="S518">
            <v>40.431220000000003</v>
          </cell>
          <cell r="T518">
            <v>43.418750000000003</v>
          </cell>
          <cell r="U518">
            <v>43.956020000000002</v>
          </cell>
          <cell r="V518">
            <v>46.202539999999999</v>
          </cell>
          <cell r="W518">
            <v>47.15128</v>
          </cell>
          <cell r="X518">
            <v>41.801389999999998</v>
          </cell>
          <cell r="Y518">
            <v>41.882800000000003</v>
          </cell>
          <cell r="Z518">
            <v>42.739800000000002</v>
          </cell>
          <cell r="AA518">
            <v>48.657530000000001</v>
          </cell>
          <cell r="AB518">
            <v>48.290320000000001</v>
          </cell>
          <cell r="AC518">
            <v>49.778950000000002</v>
          </cell>
          <cell r="AD518">
            <v>1.4886300000000006</v>
          </cell>
        </row>
        <row r="519">
          <cell r="A519" t="str">
            <v>DataSpec</v>
          </cell>
          <cell r="B519" t="str">
            <v>Data</v>
          </cell>
          <cell r="C519" t="str">
            <v>Rating</v>
          </cell>
          <cell r="D519" t="str">
            <v>Rating</v>
          </cell>
          <cell r="E519" t="str">
            <v>Q134KUV_86</v>
          </cell>
          <cell r="F519" t="str">
            <v>NONE</v>
          </cell>
          <cell r="G519">
            <v>86</v>
          </cell>
          <cell r="H519" t="str">
            <v xml:space="preserve">   Gesundheitswesen</v>
          </cell>
          <cell r="I519" t="str">
            <v>SELF</v>
          </cell>
          <cell r="J519" t="str">
            <v>SELF</v>
          </cell>
          <cell r="K519" t="str">
            <v>OV</v>
          </cell>
          <cell r="L519" t="str">
            <v>NE</v>
          </cell>
          <cell r="M519">
            <v>5</v>
          </cell>
          <cell r="O519">
            <v>86</v>
          </cell>
          <cell r="P519" t="str">
            <v>Gesundheitswesen</v>
          </cell>
          <cell r="Q519">
            <v>39.239170000000001</v>
          </cell>
          <cell r="R519">
            <v>39.44726</v>
          </cell>
          <cell r="S519">
            <v>40.431220000000003</v>
          </cell>
          <cell r="T519">
            <v>43.418750000000003</v>
          </cell>
          <cell r="U519">
            <v>43.956020000000002</v>
          </cell>
          <cell r="V519">
            <v>46.202539999999999</v>
          </cell>
          <cell r="W519">
            <v>47.15128</v>
          </cell>
          <cell r="X519">
            <v>41.801389999999998</v>
          </cell>
          <cell r="Y519">
            <v>41.882800000000003</v>
          </cell>
          <cell r="Z519">
            <v>42.739800000000002</v>
          </cell>
          <cell r="AA519">
            <v>48.657530000000001</v>
          </cell>
          <cell r="AB519">
            <v>48.290320000000001</v>
          </cell>
          <cell r="AC519">
            <v>49.778950000000002</v>
          </cell>
          <cell r="AD519">
            <v>1.4886300000000006</v>
          </cell>
        </row>
        <row r="520">
          <cell r="A520" t="str">
            <v>DataSpec</v>
          </cell>
          <cell r="B520" t="str">
            <v>Data</v>
          </cell>
          <cell r="C520" t="str">
            <v>Rating</v>
          </cell>
          <cell r="D520" t="str">
            <v>Rating</v>
          </cell>
          <cell r="E520" t="str">
            <v>Q134KUV_861</v>
          </cell>
          <cell r="F520" t="str">
            <v>NONE</v>
          </cell>
          <cell r="G520">
            <v>86.1</v>
          </cell>
          <cell r="H520" t="str">
            <v xml:space="preserve">      Krankenhäuser</v>
          </cell>
          <cell r="I520" t="str">
            <v>SELF</v>
          </cell>
          <cell r="J520" t="str">
            <v>SELF</v>
          </cell>
          <cell r="K520" t="str">
            <v>OV</v>
          </cell>
          <cell r="L520" t="str">
            <v>NE</v>
          </cell>
          <cell r="M520">
            <v>5</v>
          </cell>
          <cell r="O520" t="str">
            <v>86,1</v>
          </cell>
          <cell r="P520" t="str">
            <v>Krankenhäuser</v>
          </cell>
          <cell r="Q520">
            <v>39.239170000000001</v>
          </cell>
          <cell r="R520">
            <v>39.44726</v>
          </cell>
          <cell r="S520">
            <v>40.431220000000003</v>
          </cell>
          <cell r="T520">
            <v>43.418750000000003</v>
          </cell>
          <cell r="U520">
            <v>43.956020000000002</v>
          </cell>
          <cell r="V520">
            <v>46.202539999999999</v>
          </cell>
          <cell r="W520">
            <v>47.15128</v>
          </cell>
          <cell r="X520">
            <v>41.801389999999998</v>
          </cell>
          <cell r="Y520">
            <v>41.882800000000003</v>
          </cell>
          <cell r="Z520">
            <v>42.739800000000002</v>
          </cell>
          <cell r="AA520">
            <v>48.657530000000001</v>
          </cell>
          <cell r="AB520">
            <v>48.290320000000001</v>
          </cell>
          <cell r="AC520">
            <v>49.778950000000002</v>
          </cell>
          <cell r="AD520">
            <v>1.4886300000000006</v>
          </cell>
        </row>
        <row r="521">
          <cell r="A521" t="str">
            <v>DataSpec</v>
          </cell>
          <cell r="B521" t="str">
            <v>Data</v>
          </cell>
          <cell r="C521" t="str">
            <v>Rating</v>
          </cell>
          <cell r="D521" t="str">
            <v>Rating</v>
          </cell>
          <cell r="E521" t="str">
            <v>Q134KUV_8621.2</v>
          </cell>
          <cell r="F521" t="str">
            <v>NONE</v>
          </cell>
          <cell r="G521" t="str">
            <v>86.21-2</v>
          </cell>
          <cell r="H521" t="str">
            <v xml:space="preserve">        Arztpraxen</v>
          </cell>
          <cell r="I521" t="str">
            <v>SELF</v>
          </cell>
          <cell r="J521" t="str">
            <v>SELF</v>
          </cell>
          <cell r="K521" t="str">
            <v>OV</v>
          </cell>
          <cell r="L521" t="str">
            <v>NE</v>
          </cell>
          <cell r="M521">
            <v>5</v>
          </cell>
          <cell r="O521" t="str">
            <v>86.21-2</v>
          </cell>
          <cell r="P521" t="str">
            <v>Arztpraxen</v>
          </cell>
          <cell r="Q521">
            <v>39.239170000000001</v>
          </cell>
          <cell r="R521">
            <v>39.44726</v>
          </cell>
          <cell r="S521">
            <v>40.431220000000003</v>
          </cell>
          <cell r="T521">
            <v>43.418750000000003</v>
          </cell>
          <cell r="U521">
            <v>43.956020000000002</v>
          </cell>
          <cell r="V521">
            <v>46.202539999999999</v>
          </cell>
          <cell r="W521">
            <v>47.15128</v>
          </cell>
          <cell r="X521">
            <v>41.801389999999998</v>
          </cell>
          <cell r="Y521">
            <v>41.882800000000003</v>
          </cell>
          <cell r="Z521">
            <v>42.739800000000002</v>
          </cell>
          <cell r="AA521">
            <v>48.657530000000001</v>
          </cell>
          <cell r="AB521">
            <v>48.290320000000001</v>
          </cell>
          <cell r="AC521">
            <v>49.778950000000002</v>
          </cell>
          <cell r="AD521">
            <v>1.4886300000000006</v>
          </cell>
        </row>
        <row r="522">
          <cell r="A522" t="str">
            <v>DataSpec</v>
          </cell>
          <cell r="B522" t="str">
            <v>Data</v>
          </cell>
          <cell r="C522" t="str">
            <v>Rating</v>
          </cell>
          <cell r="D522" t="str">
            <v>Rating</v>
          </cell>
          <cell r="E522" t="str">
            <v>Q134KUV_8623</v>
          </cell>
          <cell r="F522" t="str">
            <v>NONE</v>
          </cell>
          <cell r="G522">
            <v>86.23</v>
          </cell>
          <cell r="H522" t="str">
            <v xml:space="preserve">        Zahnarztpraxen</v>
          </cell>
          <cell r="I522" t="str">
            <v>SELF</v>
          </cell>
          <cell r="J522" t="str">
            <v>SELF</v>
          </cell>
          <cell r="K522" t="str">
            <v>OV</v>
          </cell>
          <cell r="L522" t="str">
            <v>NE</v>
          </cell>
          <cell r="M522">
            <v>5</v>
          </cell>
          <cell r="O522" t="str">
            <v>86,23</v>
          </cell>
          <cell r="P522" t="str">
            <v>Zahnarztpraxen</v>
          </cell>
          <cell r="Q522">
            <v>39.239170000000001</v>
          </cell>
          <cell r="R522">
            <v>39.44726</v>
          </cell>
          <cell r="S522">
            <v>40.431220000000003</v>
          </cell>
          <cell r="T522">
            <v>43.418750000000003</v>
          </cell>
          <cell r="U522">
            <v>43.956020000000002</v>
          </cell>
          <cell r="V522">
            <v>46.202539999999999</v>
          </cell>
          <cell r="W522">
            <v>47.15128</v>
          </cell>
          <cell r="X522">
            <v>41.801389999999998</v>
          </cell>
          <cell r="Y522">
            <v>41.882800000000003</v>
          </cell>
          <cell r="Z522">
            <v>42.739800000000002</v>
          </cell>
          <cell r="AA522">
            <v>48.657530000000001</v>
          </cell>
          <cell r="AB522">
            <v>48.290320000000001</v>
          </cell>
          <cell r="AC522">
            <v>49.778950000000002</v>
          </cell>
          <cell r="AD522">
            <v>1.4886300000000006</v>
          </cell>
        </row>
        <row r="523">
          <cell r="A523" t="str">
            <v>DataSpec</v>
          </cell>
          <cell r="B523" t="str">
            <v>Data</v>
          </cell>
          <cell r="C523" t="str">
            <v>Rating</v>
          </cell>
          <cell r="D523" t="str">
            <v>Rating</v>
          </cell>
          <cell r="E523" t="str">
            <v>Q134KUV_869</v>
          </cell>
          <cell r="F523" t="str">
            <v>NONE</v>
          </cell>
          <cell r="G523">
            <v>86.9</v>
          </cell>
          <cell r="H523" t="str">
            <v xml:space="preserve">      Sonstige Heilberufe u.Ä.</v>
          </cell>
          <cell r="I523" t="str">
            <v>SELF</v>
          </cell>
          <cell r="J523" t="str">
            <v>SELF</v>
          </cell>
          <cell r="K523" t="str">
            <v>OV</v>
          </cell>
          <cell r="L523" t="str">
            <v>NE</v>
          </cell>
          <cell r="M523">
            <v>5</v>
          </cell>
          <cell r="O523" t="str">
            <v>86,9</v>
          </cell>
          <cell r="P523" t="str">
            <v>Sonstige Heilberufe u.Ä.</v>
          </cell>
          <cell r="Q523">
            <v>39.239170000000001</v>
          </cell>
          <cell r="R523">
            <v>39.44726</v>
          </cell>
          <cell r="S523">
            <v>40.431220000000003</v>
          </cell>
          <cell r="T523">
            <v>43.418750000000003</v>
          </cell>
          <cell r="U523">
            <v>43.956020000000002</v>
          </cell>
          <cell r="V523">
            <v>46.202539999999999</v>
          </cell>
          <cell r="W523">
            <v>47.15128</v>
          </cell>
          <cell r="X523">
            <v>41.801389999999998</v>
          </cell>
          <cell r="Y523">
            <v>41.882800000000003</v>
          </cell>
          <cell r="Z523">
            <v>42.739800000000002</v>
          </cell>
          <cell r="AA523">
            <v>48.657530000000001</v>
          </cell>
          <cell r="AB523">
            <v>48.290320000000001</v>
          </cell>
          <cell r="AC523">
            <v>49.778950000000002</v>
          </cell>
          <cell r="AD523">
            <v>1.4886300000000006</v>
          </cell>
        </row>
        <row r="524">
          <cell r="A524" t="str">
            <v>DataSpec</v>
          </cell>
          <cell r="B524" t="str">
            <v>Data</v>
          </cell>
          <cell r="C524" t="str">
            <v>Rating</v>
          </cell>
          <cell r="D524" t="str">
            <v>Rating</v>
          </cell>
          <cell r="E524" t="str">
            <v>Q134KUV_87.8</v>
          </cell>
          <cell r="F524" t="str">
            <v>NONE</v>
          </cell>
          <cell r="G524">
            <v>87.8</v>
          </cell>
          <cell r="H524" t="str">
            <v xml:space="preserve">        Heime und Sozialwesen</v>
          </cell>
          <cell r="I524" t="str">
            <v>SELF</v>
          </cell>
          <cell r="J524" t="str">
            <v>SELF</v>
          </cell>
          <cell r="K524" t="str">
            <v>OV</v>
          </cell>
          <cell r="L524" t="str">
            <v>NE</v>
          </cell>
          <cell r="M524">
            <v>5</v>
          </cell>
          <cell r="O524" t="str">
            <v>87,8</v>
          </cell>
          <cell r="P524" t="str">
            <v>Heime und Sozialwesen</v>
          </cell>
          <cell r="Q524">
            <v>39.239170000000001</v>
          </cell>
          <cell r="R524">
            <v>39.44726</v>
          </cell>
          <cell r="S524">
            <v>40.431220000000003</v>
          </cell>
          <cell r="T524">
            <v>43.418750000000003</v>
          </cell>
          <cell r="U524">
            <v>43.956020000000002</v>
          </cell>
          <cell r="V524">
            <v>46.202539999999999</v>
          </cell>
          <cell r="W524">
            <v>47.15128</v>
          </cell>
          <cell r="X524">
            <v>41.801389999999998</v>
          </cell>
          <cell r="Y524">
            <v>41.882800000000003</v>
          </cell>
          <cell r="Z524">
            <v>42.739800000000002</v>
          </cell>
          <cell r="AA524">
            <v>48.657530000000001</v>
          </cell>
          <cell r="AB524">
            <v>48.290320000000001</v>
          </cell>
          <cell r="AC524">
            <v>49.778950000000002</v>
          </cell>
          <cell r="AD524">
            <v>1.4886300000000006</v>
          </cell>
        </row>
        <row r="525">
          <cell r="A525" t="str">
            <v>DataSpec</v>
          </cell>
          <cell r="B525" t="str">
            <v>Data</v>
          </cell>
          <cell r="C525" t="str">
            <v>Rating</v>
          </cell>
          <cell r="D525" t="str">
            <v>Rating</v>
          </cell>
          <cell r="E525" t="str">
            <v>Q134KUV_R</v>
          </cell>
          <cell r="F525" t="str">
            <v>NONE</v>
          </cell>
          <cell r="G525" t="str">
            <v>R</v>
          </cell>
          <cell r="H525" t="str">
            <v>Kunst, Unterhaltung, Erholung</v>
          </cell>
          <cell r="I525" t="str">
            <v>SELF</v>
          </cell>
          <cell r="J525" t="str">
            <v>SELF</v>
          </cell>
          <cell r="K525" t="str">
            <v>OV</v>
          </cell>
          <cell r="L525" t="str">
            <v>NE</v>
          </cell>
          <cell r="M525">
            <v>5</v>
          </cell>
          <cell r="O525" t="str">
            <v>R</v>
          </cell>
          <cell r="P525" t="str">
            <v>Kunst, Unterhaltung, Erholung</v>
          </cell>
          <cell r="Q525">
            <v>38.380020000000002</v>
          </cell>
          <cell r="R525">
            <v>38.687130000000003</v>
          </cell>
          <cell r="S525">
            <v>40.214570000000002</v>
          </cell>
          <cell r="T525">
            <v>38.263539999999999</v>
          </cell>
          <cell r="U525">
            <v>37.014090000000003</v>
          </cell>
          <cell r="V525">
            <v>40.095219999999998</v>
          </cell>
          <cell r="W525">
            <v>39.988909999999997</v>
          </cell>
          <cell r="X525">
            <v>40.572299999999998</v>
          </cell>
          <cell r="Y525">
            <v>40.150440000000003</v>
          </cell>
          <cell r="Z525">
            <v>38.95579</v>
          </cell>
          <cell r="AA525">
            <v>40.383760000000002</v>
          </cell>
          <cell r="AB525">
            <v>39.273960000000002</v>
          </cell>
          <cell r="AC525">
            <v>39.553669999999997</v>
          </cell>
          <cell r="AD525">
            <v>0.27970999999999435</v>
          </cell>
        </row>
        <row r="526">
          <cell r="A526" t="str">
            <v>DataSpec</v>
          </cell>
          <cell r="B526" t="str">
            <v>Data</v>
          </cell>
          <cell r="C526" t="str">
            <v>Rating</v>
          </cell>
          <cell r="D526" t="str">
            <v>Rating</v>
          </cell>
          <cell r="E526" t="str">
            <v>Q134KUV_90.2</v>
          </cell>
          <cell r="F526" t="str">
            <v>NONE</v>
          </cell>
          <cell r="G526" t="str">
            <v>90-2</v>
          </cell>
          <cell r="H526" t="str">
            <v xml:space="preserve">    Kunst, Kultur, Glückspiel</v>
          </cell>
          <cell r="I526" t="str">
            <v>SELF</v>
          </cell>
          <cell r="J526" t="str">
            <v>SELF</v>
          </cell>
          <cell r="K526" t="str">
            <v>OV</v>
          </cell>
          <cell r="L526" t="str">
            <v>NE</v>
          </cell>
          <cell r="M526">
            <v>5</v>
          </cell>
          <cell r="O526" t="str">
            <v>90-2</v>
          </cell>
          <cell r="P526" t="str">
            <v>Kunst, Kultur, Glückspiel</v>
          </cell>
          <cell r="Q526">
            <v>38.222569999999997</v>
          </cell>
          <cell r="R526">
            <v>38.744450000000001</v>
          </cell>
          <cell r="S526">
            <v>40.531599999999997</v>
          </cell>
          <cell r="T526">
            <v>38.884410000000003</v>
          </cell>
          <cell r="U526">
            <v>36.832180000000001</v>
          </cell>
          <cell r="V526">
            <v>40.311889999999998</v>
          </cell>
          <cell r="W526">
            <v>40.256540000000001</v>
          </cell>
          <cell r="X526">
            <v>40.801720000000003</v>
          </cell>
          <cell r="Y526">
            <v>40.270499999999998</v>
          </cell>
          <cell r="Z526">
            <v>38.406649999999999</v>
          </cell>
          <cell r="AA526">
            <v>43.994500000000002</v>
          </cell>
          <cell r="AB526">
            <v>43.829709999999999</v>
          </cell>
          <cell r="AC526">
            <v>46.188780000000001</v>
          </cell>
          <cell r="AD526">
            <v>2.3590700000000027</v>
          </cell>
        </row>
        <row r="527">
          <cell r="A527" t="str">
            <v>DataSpec</v>
          </cell>
          <cell r="B527" t="str">
            <v>Data</v>
          </cell>
          <cell r="C527" t="str">
            <v>Rating</v>
          </cell>
          <cell r="D527" t="str">
            <v>Rating</v>
          </cell>
          <cell r="E527" t="str">
            <v>Q134KUV_93</v>
          </cell>
          <cell r="F527" t="str">
            <v>NONE</v>
          </cell>
          <cell r="G527">
            <v>93</v>
          </cell>
          <cell r="H527" t="str">
            <v xml:space="preserve">    Sport, Unterhaltung, Erholung</v>
          </cell>
          <cell r="I527" t="str">
            <v>SELF</v>
          </cell>
          <cell r="J527" t="str">
            <v>SELF</v>
          </cell>
          <cell r="K527" t="str">
            <v>OV</v>
          </cell>
          <cell r="L527" t="str">
            <v>NE</v>
          </cell>
          <cell r="M527">
            <v>5</v>
          </cell>
          <cell r="O527">
            <v>93</v>
          </cell>
          <cell r="P527" t="str">
            <v>Sport, Unterhaltung, Erholung</v>
          </cell>
          <cell r="Q527">
            <v>38.872979999999998</v>
          </cell>
          <cell r="R527">
            <v>38.509169999999997</v>
          </cell>
          <cell r="S527">
            <v>39.235509999999998</v>
          </cell>
          <cell r="T527">
            <v>36.49906</v>
          </cell>
          <cell r="U527">
            <v>37.526159999999997</v>
          </cell>
          <cell r="V527">
            <v>39.485729999999997</v>
          </cell>
          <cell r="W527">
            <v>39.236049999999999</v>
          </cell>
          <cell r="X527">
            <v>39.92653</v>
          </cell>
          <cell r="Y527">
            <v>39.812750000000001</v>
          </cell>
          <cell r="Z527">
            <v>40.500489999999999</v>
          </cell>
          <cell r="AA527">
            <v>34.500489999999999</v>
          </cell>
          <cell r="AB527">
            <v>31.91742</v>
          </cell>
          <cell r="AC527">
            <v>28.841139999999999</v>
          </cell>
          <cell r="AD527">
            <v>-3.0762800000000006</v>
          </cell>
        </row>
        <row r="528">
          <cell r="A528" t="str">
            <v>DataSpec</v>
          </cell>
          <cell r="B528" t="str">
            <v>Data</v>
          </cell>
          <cell r="C528" t="str">
            <v>Rating</v>
          </cell>
          <cell r="D528" t="str">
            <v>Rating</v>
          </cell>
          <cell r="E528" t="str">
            <v>Q134KUV_S</v>
          </cell>
          <cell r="F528" t="str">
            <v>NONE</v>
          </cell>
          <cell r="G528" t="str">
            <v>S</v>
          </cell>
          <cell r="H528" t="str">
            <v>Interessenvertretungen, Persönliche Hygiene u.a.</v>
          </cell>
          <cell r="I528" t="str">
            <v>SELF</v>
          </cell>
          <cell r="J528" t="str">
            <v>SELF</v>
          </cell>
          <cell r="K528" t="str">
            <v>OV</v>
          </cell>
          <cell r="L528" t="str">
            <v>NE</v>
          </cell>
          <cell r="M528">
            <v>5</v>
          </cell>
          <cell r="O528" t="str">
            <v>S</v>
          </cell>
          <cell r="P528" t="str">
            <v>Interessenvertretungen, Persönliche Hygiene u.a.</v>
          </cell>
          <cell r="Q528">
            <v>43.554279999999999</v>
          </cell>
          <cell r="R528">
            <v>42.377310000000001</v>
          </cell>
          <cell r="S528">
            <v>40.014409999999998</v>
          </cell>
          <cell r="T528">
            <v>47.422969999999999</v>
          </cell>
          <cell r="U528">
            <v>54.471510000000002</v>
          </cell>
          <cell r="V528">
            <v>54.803469999999997</v>
          </cell>
          <cell r="W528">
            <v>53.877499999999998</v>
          </cell>
          <cell r="X528">
            <v>55.065719999999999</v>
          </cell>
          <cell r="Y528">
            <v>54.073270000000001</v>
          </cell>
          <cell r="Z528">
            <v>55.750309999999999</v>
          </cell>
          <cell r="AA528">
            <v>48.570030000000003</v>
          </cell>
          <cell r="AB528">
            <v>46.812480000000001</v>
          </cell>
          <cell r="AC528">
            <v>50.07987</v>
          </cell>
          <cell r="AD528">
            <v>3.2673899999999989</v>
          </cell>
        </row>
        <row r="529">
          <cell r="A529" t="str">
            <v>DataSpec</v>
          </cell>
          <cell r="B529" t="str">
            <v>Data</v>
          </cell>
          <cell r="C529" t="str">
            <v>Rating</v>
          </cell>
          <cell r="D529" t="str">
            <v>Rating</v>
          </cell>
          <cell r="E529" t="str">
            <v>Q134KUV_94</v>
          </cell>
          <cell r="F529" t="str">
            <v>NONE</v>
          </cell>
          <cell r="G529">
            <v>94</v>
          </cell>
          <cell r="H529" t="str">
            <v xml:space="preserve">    Interessenvertretungen</v>
          </cell>
          <cell r="I529" t="str">
            <v>SELF</v>
          </cell>
          <cell r="J529" t="str">
            <v>SELF</v>
          </cell>
          <cell r="K529" t="str">
            <v>OV</v>
          </cell>
          <cell r="L529" t="str">
            <v>NE</v>
          </cell>
          <cell r="M529">
            <v>5</v>
          </cell>
          <cell r="O529">
            <v>94</v>
          </cell>
          <cell r="P529" t="str">
            <v>Interessenvertretungen</v>
          </cell>
          <cell r="Q529">
            <v>40.074269999999999</v>
          </cell>
          <cell r="R529">
            <v>40.683610000000002</v>
          </cell>
          <cell r="S529">
            <v>41.959240000000001</v>
          </cell>
          <cell r="T529">
            <v>39.90128</v>
          </cell>
          <cell r="U529">
            <v>40.153440000000003</v>
          </cell>
          <cell r="V529">
            <v>40.101210000000002</v>
          </cell>
          <cell r="W529">
            <v>41.050870000000003</v>
          </cell>
          <cell r="X529">
            <v>38.976080000000003</v>
          </cell>
          <cell r="Y529">
            <v>38.629469999999998</v>
          </cell>
          <cell r="Z529">
            <v>37.83961</v>
          </cell>
          <cell r="AA529">
            <v>43.83961</v>
          </cell>
          <cell r="AB529">
            <v>37.83961</v>
          </cell>
          <cell r="AC529">
            <v>43.83961</v>
          </cell>
          <cell r="AD529">
            <v>6</v>
          </cell>
        </row>
        <row r="530">
          <cell r="A530" t="str">
            <v>DataSpec</v>
          </cell>
          <cell r="B530" t="str">
            <v>Data</v>
          </cell>
          <cell r="C530" t="str">
            <v>Rating</v>
          </cell>
          <cell r="D530" t="str">
            <v>Rating</v>
          </cell>
          <cell r="E530" t="str">
            <v>Q134KUV_96</v>
          </cell>
          <cell r="F530" t="str">
            <v>NONE</v>
          </cell>
          <cell r="G530">
            <v>96</v>
          </cell>
          <cell r="H530" t="str">
            <v xml:space="preserve">    Persönliche Hygiene u.a.</v>
          </cell>
          <cell r="I530" t="str">
            <v>SELF</v>
          </cell>
          <cell r="J530" t="str">
            <v>SELF</v>
          </cell>
          <cell r="K530" t="str">
            <v>OV</v>
          </cell>
          <cell r="L530" t="str">
            <v>NE</v>
          </cell>
          <cell r="M530">
            <v>5</v>
          </cell>
          <cell r="O530">
            <v>96</v>
          </cell>
          <cell r="P530" t="str">
            <v>Persönliche Hygiene u.a.</v>
          </cell>
          <cell r="Q530">
            <v>43.748539999999998</v>
          </cell>
          <cell r="R530">
            <v>42.47213</v>
          </cell>
          <cell r="S530">
            <v>39.905270000000002</v>
          </cell>
          <cell r="T530">
            <v>47.905270000000002</v>
          </cell>
          <cell r="U530">
            <v>55.389119999999998</v>
          </cell>
          <cell r="V530">
            <v>55.746470000000002</v>
          </cell>
          <cell r="W530">
            <v>54.7014</v>
          </cell>
          <cell r="X530">
            <v>55.792639999999999</v>
          </cell>
          <cell r="Y530">
            <v>54.771009999999997</v>
          </cell>
          <cell r="Z530">
            <v>56.561</v>
          </cell>
          <cell r="AA530">
            <v>51.169620000000002</v>
          </cell>
          <cell r="AB530">
            <v>49.852809999999998</v>
          </cell>
          <cell r="AC530">
            <v>52.53387</v>
          </cell>
          <cell r="AD530">
            <v>2.6810600000000022</v>
          </cell>
        </row>
        <row r="531">
          <cell r="A531" t="str">
            <v>DataSpec</v>
          </cell>
          <cell r="B531" t="str">
            <v>Data</v>
          </cell>
          <cell r="C531" t="str">
            <v>Rating</v>
          </cell>
          <cell r="D531" t="str">
            <v>Rating</v>
          </cell>
          <cell r="E531" t="str">
            <v>Q134KUV_9601</v>
          </cell>
          <cell r="F531" t="str">
            <v>NONE</v>
          </cell>
          <cell r="G531">
            <v>96.01</v>
          </cell>
          <cell r="H531" t="str">
            <v xml:space="preserve">        Wäscherei, chemische Reinigung</v>
          </cell>
          <cell r="I531" t="str">
            <v>SELF</v>
          </cell>
          <cell r="J531" t="str">
            <v>SELF</v>
          </cell>
          <cell r="K531" t="str">
            <v>OV</v>
          </cell>
          <cell r="L531" t="str">
            <v>NE</v>
          </cell>
          <cell r="M531">
            <v>5</v>
          </cell>
          <cell r="O531" t="str">
            <v>96,01</v>
          </cell>
          <cell r="P531" t="str">
            <v>Wäscherei, chemische Reinigung</v>
          </cell>
          <cell r="Q531">
            <v>43.748539999999998</v>
          </cell>
          <cell r="R531">
            <v>42.47213</v>
          </cell>
          <cell r="S531">
            <v>39.905270000000002</v>
          </cell>
          <cell r="T531">
            <v>47.905270000000002</v>
          </cell>
          <cell r="U531">
            <v>48.905270000000002</v>
          </cell>
          <cell r="V531">
            <v>49.905270000000002</v>
          </cell>
          <cell r="W531">
            <v>50.905270000000002</v>
          </cell>
          <cell r="X531">
            <v>51.905270000000002</v>
          </cell>
          <cell r="Y531">
            <v>52.905270000000002</v>
          </cell>
          <cell r="Z531">
            <v>53.905270000000002</v>
          </cell>
          <cell r="AA531">
            <v>51.169620000000002</v>
          </cell>
          <cell r="AB531">
            <v>49.852809999999998</v>
          </cell>
          <cell r="AC531">
            <v>52.53387</v>
          </cell>
          <cell r="AD531">
            <v>2.6810600000000022</v>
          </cell>
        </row>
        <row r="532">
          <cell r="A532" t="str">
            <v>DataSpec</v>
          </cell>
          <cell r="B532" t="str">
            <v>Data</v>
          </cell>
          <cell r="C532" t="str">
            <v>Rating</v>
          </cell>
          <cell r="D532" t="str">
            <v>Rating</v>
          </cell>
          <cell r="E532" t="str">
            <v>Q134KUV_9602</v>
          </cell>
          <cell r="F532" t="str">
            <v>NONE</v>
          </cell>
          <cell r="G532">
            <v>96.02</v>
          </cell>
          <cell r="H532" t="str">
            <v xml:space="preserve">        Frisör- und Kosmetiksalons</v>
          </cell>
          <cell r="I532" t="str">
            <v>SELF</v>
          </cell>
          <cell r="J532" t="str">
            <v>SELF</v>
          </cell>
          <cell r="K532" t="str">
            <v>OV</v>
          </cell>
          <cell r="L532" t="str">
            <v>NE</v>
          </cell>
          <cell r="M532">
            <v>5</v>
          </cell>
          <cell r="O532" t="str">
            <v>96,02</v>
          </cell>
          <cell r="P532" t="str">
            <v>Frisör- und Kosmetiksalons</v>
          </cell>
          <cell r="Q532">
            <v>43.748539999999998</v>
          </cell>
          <cell r="R532">
            <v>42.47213</v>
          </cell>
          <cell r="S532">
            <v>39.905270000000002</v>
          </cell>
          <cell r="T532">
            <v>47.905270000000002</v>
          </cell>
          <cell r="U532">
            <v>55.905270000000002</v>
          </cell>
          <cell r="V532">
            <v>56.211680000000001</v>
          </cell>
          <cell r="W532">
            <v>55.00376</v>
          </cell>
          <cell r="X532">
            <v>55.939990000000002</v>
          </cell>
          <cell r="Y532">
            <v>54.841729999999998</v>
          </cell>
          <cell r="Z532">
            <v>56.661659999999998</v>
          </cell>
          <cell r="AA532">
            <v>51.169620000000002</v>
          </cell>
          <cell r="AB532">
            <v>49.852809999999998</v>
          </cell>
          <cell r="AC532">
            <v>52.53387</v>
          </cell>
          <cell r="AD532">
            <v>2.6810600000000022</v>
          </cell>
        </row>
        <row r="533">
          <cell r="A533" t="str">
            <v>DataSpec</v>
          </cell>
          <cell r="B533" t="str">
            <v>Data</v>
          </cell>
          <cell r="C533" t="str">
            <v>Rating</v>
          </cell>
          <cell r="D533" t="str">
            <v>Rating</v>
          </cell>
          <cell r="E533" t="str">
            <v>Q134KUV_9603</v>
          </cell>
          <cell r="F533" t="str">
            <v>NONE</v>
          </cell>
          <cell r="G533">
            <v>96.03</v>
          </cell>
          <cell r="H533" t="str">
            <v xml:space="preserve">        Bestattungswesen</v>
          </cell>
          <cell r="I533" t="str">
            <v>SELF</v>
          </cell>
          <cell r="J533" t="str">
            <v>SELF</v>
          </cell>
          <cell r="K533" t="str">
            <v>OV</v>
          </cell>
          <cell r="L533" t="str">
            <v>NE</v>
          </cell>
          <cell r="M533">
            <v>5</v>
          </cell>
          <cell r="O533" t="str">
            <v>96,03</v>
          </cell>
          <cell r="P533" t="str">
            <v>Bestattungswesen</v>
          </cell>
          <cell r="Q533">
            <v>43.748539999999998</v>
          </cell>
          <cell r="R533">
            <v>42.47213</v>
          </cell>
          <cell r="S533">
            <v>39.905270000000002</v>
          </cell>
          <cell r="T533">
            <v>47.905270000000002</v>
          </cell>
          <cell r="U533">
            <v>55.905270000000002</v>
          </cell>
          <cell r="V533">
            <v>56.211680000000001</v>
          </cell>
          <cell r="W533">
            <v>55.00376</v>
          </cell>
          <cell r="X533">
            <v>55.939990000000002</v>
          </cell>
          <cell r="Y533">
            <v>54.841729999999998</v>
          </cell>
          <cell r="Z533">
            <v>56.661659999999998</v>
          </cell>
          <cell r="AA533">
            <v>51.169620000000002</v>
          </cell>
          <cell r="AB533">
            <v>49.852809999999998</v>
          </cell>
          <cell r="AC533">
            <v>52.53387</v>
          </cell>
          <cell r="AD533">
            <v>2.6810600000000022</v>
          </cell>
        </row>
        <row r="534">
          <cell r="A534" t="str">
            <v>DataSpec</v>
          </cell>
          <cell r="B534" t="str">
            <v>Data</v>
          </cell>
          <cell r="C534" t="str">
            <v>Rating</v>
          </cell>
          <cell r="D534" t="str">
            <v>Rating</v>
          </cell>
          <cell r="E534" t="str">
            <v>Q134KUV_9604</v>
          </cell>
          <cell r="F534" t="str">
            <v>NONE</v>
          </cell>
          <cell r="G534">
            <v>96.04</v>
          </cell>
          <cell r="H534" t="str">
            <v xml:space="preserve">        Saunas, Solarien, Bäder u.Ä.</v>
          </cell>
          <cell r="I534" t="str">
            <v>SELF</v>
          </cell>
          <cell r="J534" t="str">
            <v>SELF</v>
          </cell>
          <cell r="K534" t="str">
            <v>OV</v>
          </cell>
          <cell r="L534" t="str">
            <v>NE</v>
          </cell>
          <cell r="M534">
            <v>5</v>
          </cell>
          <cell r="O534" t="str">
            <v>96,04</v>
          </cell>
          <cell r="P534" t="str">
            <v>Saunas, Solarien, Bäder u.Ä.</v>
          </cell>
          <cell r="Q534">
            <v>43.748539999999998</v>
          </cell>
          <cell r="R534">
            <v>42.47213</v>
          </cell>
          <cell r="S534">
            <v>39.905270000000002</v>
          </cell>
          <cell r="T534">
            <v>47.905270000000002</v>
          </cell>
          <cell r="U534">
            <v>48.905270000000002</v>
          </cell>
          <cell r="V534">
            <v>49.905270000000002</v>
          </cell>
          <cell r="W534">
            <v>50.905270000000002</v>
          </cell>
          <cell r="X534">
            <v>51.905270000000002</v>
          </cell>
          <cell r="Y534">
            <v>52.905270000000002</v>
          </cell>
          <cell r="Z534">
            <v>53.905270000000002</v>
          </cell>
          <cell r="AA534">
            <v>51.169620000000002</v>
          </cell>
          <cell r="AB534">
            <v>49.852809999999998</v>
          </cell>
          <cell r="AC534">
            <v>52.53387</v>
          </cell>
          <cell r="AD534">
            <v>2.6810600000000022</v>
          </cell>
        </row>
        <row r="535">
          <cell r="A535" t="str">
            <v>DataSpec</v>
          </cell>
          <cell r="B535" t="str">
            <v>Data</v>
          </cell>
          <cell r="C535" t="str">
            <v>Rating</v>
          </cell>
          <cell r="D535" t="str">
            <v>Rating</v>
          </cell>
          <cell r="E535" t="str">
            <v>Q134KUV_9609</v>
          </cell>
          <cell r="F535" t="str">
            <v>NONE</v>
          </cell>
          <cell r="G535">
            <v>96.09</v>
          </cell>
          <cell r="H535" t="str">
            <v xml:space="preserve">        Ehevermittlung, sonstige Dienste</v>
          </cell>
          <cell r="I535" t="str">
            <v>SELF</v>
          </cell>
          <cell r="J535" t="str">
            <v>SELF</v>
          </cell>
          <cell r="K535" t="str">
            <v>OV</v>
          </cell>
          <cell r="L535" t="str">
            <v>NE</v>
          </cell>
          <cell r="M535">
            <v>5</v>
          </cell>
          <cell r="O535" t="str">
            <v>96,09</v>
          </cell>
          <cell r="P535" t="str">
            <v>Ehevermittlung, sonstige Dienste</v>
          </cell>
          <cell r="Q535">
            <v>43.748539999999998</v>
          </cell>
          <cell r="R535">
            <v>42.47213</v>
          </cell>
          <cell r="S535">
            <v>39.905270000000002</v>
          </cell>
          <cell r="T535">
            <v>47.905270000000002</v>
          </cell>
          <cell r="U535">
            <v>55.905270000000002</v>
          </cell>
          <cell r="V535">
            <v>56.211680000000001</v>
          </cell>
          <cell r="W535">
            <v>55.00376</v>
          </cell>
          <cell r="X535">
            <v>55.939990000000002</v>
          </cell>
          <cell r="Y535">
            <v>54.841729999999998</v>
          </cell>
          <cell r="Z535">
            <v>56.661659999999998</v>
          </cell>
          <cell r="AA535">
            <v>51.169620000000002</v>
          </cell>
          <cell r="AB535">
            <v>49.852809999999998</v>
          </cell>
          <cell r="AC535">
            <v>52.53387</v>
          </cell>
          <cell r="AD535">
            <v>2.6810600000000022</v>
          </cell>
        </row>
        <row r="536">
          <cell r="A536" t="str">
            <v>End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LFE"/>
      <sheetName val="IN1_ZiWe"/>
      <sheetName val="IN2_Cons"/>
      <sheetName val="IN3-Oil"/>
      <sheetName val="IN4_Reuters"/>
      <sheetName val="IN5_EWU"/>
      <sheetName val="IN6_USA"/>
      <sheetName val="IN7_Jap_CHN"/>
      <sheetName val="IN8_Europa"/>
      <sheetName val="IN9_10Laender"/>
      <sheetName val="IN10_Welt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Alternativ"/>
      <sheetName val="Deutsch"/>
      <sheetName val="Englisch"/>
      <sheetName val="Tab Private WP"/>
      <sheetName val="Rentenheft klein"/>
      <sheetName val="Deutsch (neu)"/>
      <sheetName val="Englisch (neu)"/>
      <sheetName val="Englisch (xx)"/>
      <sheetName val="IN_EUROLaender"/>
      <sheetName val="OUT Euroländer 1"/>
      <sheetName val="OUT Euroländer 2"/>
      <sheetName val="Grafiken Eurolaende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>
        <row r="25">
          <cell r="E25" t="str">
            <v>01 I</v>
          </cell>
          <cell r="F25" t="str">
            <v>II</v>
          </cell>
          <cell r="G25" t="str">
            <v>III</v>
          </cell>
          <cell r="H25" t="str">
            <v>IV</v>
          </cell>
          <cell r="I25" t="str">
            <v>02 I</v>
          </cell>
          <cell r="J25" t="str">
            <v>II</v>
          </cell>
          <cell r="K25" t="str">
            <v>III</v>
          </cell>
          <cell r="L25" t="str">
            <v>IV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C9" t="str">
            <v>Leitzins (Fed Funds Target)</v>
          </cell>
          <cell r="D9">
            <v>39871.388981481483</v>
          </cell>
          <cell r="E9" t="str">
            <v>+ 3 Monate</v>
          </cell>
          <cell r="F9" t="str">
            <v>+ 6 Monate</v>
          </cell>
          <cell r="G9" t="str">
            <v>+ 12 Monate</v>
          </cell>
          <cell r="H9" t="str">
            <v>Ende 2009</v>
          </cell>
        </row>
        <row r="10">
          <cell r="C10" t="str">
            <v>3-Monats-Satz (Libor)</v>
          </cell>
          <cell r="D10">
            <v>0.56999999999999995</v>
          </cell>
          <cell r="E10">
            <v>0.5</v>
          </cell>
          <cell r="F10">
            <v>0.55000000000000004</v>
          </cell>
          <cell r="G10">
            <v>0.7</v>
          </cell>
          <cell r="H10">
            <v>0.7</v>
          </cell>
        </row>
        <row r="11">
          <cell r="B11" t="str">
            <v>US-Zinsen</v>
          </cell>
          <cell r="C11" t="str">
            <v>10-Jahres-Rendite *</v>
          </cell>
          <cell r="D11">
            <v>1.8697999999999999</v>
          </cell>
          <cell r="E11">
            <v>2.2000000000000002</v>
          </cell>
          <cell r="F11">
            <v>2.5</v>
          </cell>
          <cell r="G11">
            <v>3</v>
          </cell>
          <cell r="H11">
            <v>3</v>
          </cell>
        </row>
        <row r="12">
          <cell r="C12" t="str">
            <v>Leitzins (Fed Funds Target)</v>
          </cell>
          <cell r="D12">
            <v>0.25</v>
          </cell>
          <cell r="E12">
            <v>0.25</v>
          </cell>
          <cell r="F12">
            <v>0.25</v>
          </cell>
          <cell r="G12">
            <v>0.25</v>
          </cell>
          <cell r="H12">
            <v>0.25</v>
          </cell>
        </row>
        <row r="13">
          <cell r="B13" t="str">
            <v>EWU-Zinsen</v>
          </cell>
          <cell r="C13" t="str">
            <v>3-Monats-Satz (Libor)</v>
          </cell>
          <cell r="D13">
            <v>1.26125</v>
          </cell>
          <cell r="E13">
            <v>1</v>
          </cell>
          <cell r="F13">
            <v>0.7</v>
          </cell>
          <cell r="G13">
            <v>0.5</v>
          </cell>
          <cell r="H13">
            <v>0.5</v>
          </cell>
        </row>
        <row r="14">
          <cell r="C14" t="str">
            <v>10-Jahres-Rendite *</v>
          </cell>
          <cell r="D14">
            <v>2.9871000000000003</v>
          </cell>
          <cell r="E14">
            <v>2.2999999999999998</v>
          </cell>
          <cell r="F14">
            <v>2.6</v>
          </cell>
          <cell r="G14">
            <v>3.7</v>
          </cell>
          <cell r="H14">
            <v>3.5</v>
          </cell>
        </row>
        <row r="15">
          <cell r="C15" t="str">
            <v>3-Monats-Satz (Euribor)</v>
          </cell>
          <cell r="D15">
            <v>1.4179999999999999</v>
          </cell>
          <cell r="E15">
            <v>1</v>
          </cell>
          <cell r="F15">
            <v>0.6</v>
          </cell>
          <cell r="G15">
            <v>0.6</v>
          </cell>
          <cell r="H15">
            <v>0.6</v>
          </cell>
        </row>
        <row r="16">
          <cell r="B16" t="str">
            <v>EWU-Zinsen</v>
          </cell>
          <cell r="C16" t="str">
            <v>10-Jahres-Rendite</v>
          </cell>
          <cell r="D16">
            <v>1.899</v>
          </cell>
          <cell r="E16">
            <v>1.75</v>
          </cell>
          <cell r="F16">
            <v>1.5</v>
          </cell>
          <cell r="G16">
            <v>2</v>
          </cell>
          <cell r="H16">
            <v>2</v>
          </cell>
        </row>
        <row r="17">
          <cell r="C17" t="str">
            <v>Leitzins (EZB-Repo-Satz)</v>
          </cell>
          <cell r="D17">
            <v>2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</row>
        <row r="18">
          <cell r="B18" t="str">
            <v>Japan-Zinsen</v>
          </cell>
          <cell r="C18" t="str">
            <v>3-Monats-Satz (Euribor)</v>
          </cell>
          <cell r="D18">
            <v>1.8480000000000001</v>
          </cell>
          <cell r="E18">
            <v>1.65</v>
          </cell>
          <cell r="F18">
            <v>1.5</v>
          </cell>
          <cell r="G18">
            <v>1.4</v>
          </cell>
          <cell r="H18">
            <v>1.4</v>
          </cell>
        </row>
        <row r="19">
          <cell r="C19" t="str">
            <v>10-Jahres-Rendite</v>
          </cell>
          <cell r="D19">
            <v>3.11</v>
          </cell>
          <cell r="E19">
            <v>2.7</v>
          </cell>
          <cell r="F19">
            <v>3</v>
          </cell>
          <cell r="G19">
            <v>3.6</v>
          </cell>
          <cell r="H19">
            <v>3.4</v>
          </cell>
        </row>
        <row r="20">
          <cell r="C20" t="str">
            <v>3-Monats-Satz (Tibor)</v>
          </cell>
          <cell r="D20">
            <v>0.33500000000000002</v>
          </cell>
          <cell r="E20">
            <v>0.2</v>
          </cell>
          <cell r="F20">
            <v>0.2</v>
          </cell>
          <cell r="G20">
            <v>0.25</v>
          </cell>
          <cell r="H20">
            <v>0.25</v>
          </cell>
        </row>
        <row r="21">
          <cell r="B21" t="str">
            <v>Japan-Zinsen</v>
          </cell>
          <cell r="C21" t="str">
            <v>10-Jahres-Rendite *</v>
          </cell>
          <cell r="D21">
            <v>0.98799999999999999</v>
          </cell>
          <cell r="E21">
            <v>1.1000000000000001</v>
          </cell>
          <cell r="F21">
            <v>1.3</v>
          </cell>
          <cell r="G21">
            <v>1.5</v>
          </cell>
          <cell r="H21">
            <v>1.5</v>
          </cell>
        </row>
        <row r="22">
          <cell r="C22" t="str">
            <v>Overnight target rate</v>
          </cell>
          <cell r="D22">
            <v>0.1</v>
          </cell>
          <cell r="E22">
            <v>0.1</v>
          </cell>
          <cell r="F22">
            <v>0.1</v>
          </cell>
          <cell r="G22">
            <v>0.1</v>
          </cell>
          <cell r="H22">
            <v>0.1</v>
          </cell>
        </row>
        <row r="23">
          <cell r="B23" t="str">
            <v>Wechselkurse</v>
          </cell>
          <cell r="C23" t="str">
            <v>3-Monats-Satz (Tibor)</v>
          </cell>
          <cell r="D23">
            <v>0.70199999999999996</v>
          </cell>
          <cell r="E23">
            <v>0.6</v>
          </cell>
          <cell r="F23">
            <v>0.55000000000000004</v>
          </cell>
          <cell r="G23">
            <v>0.5</v>
          </cell>
          <cell r="H23">
            <v>0.5</v>
          </cell>
        </row>
        <row r="24">
          <cell r="C24" t="str">
            <v>10-Jahres-Rendite *</v>
          </cell>
          <cell r="D24">
            <v>1.2749999999999999</v>
          </cell>
          <cell r="E24">
            <v>1.2</v>
          </cell>
          <cell r="F24">
            <v>1.25</v>
          </cell>
          <cell r="G24">
            <v>1.35</v>
          </cell>
          <cell r="H24">
            <v>1.35</v>
          </cell>
        </row>
        <row r="25">
          <cell r="C25" t="str">
            <v>JPY pro USD</v>
          </cell>
          <cell r="D25">
            <v>77.910195294479465</v>
          </cell>
          <cell r="E25">
            <v>78.740157480314963</v>
          </cell>
          <cell r="F25">
            <v>84.615384615384613</v>
          </cell>
          <cell r="G25">
            <v>85.714285714285722</v>
          </cell>
          <cell r="H25">
            <v>85.714285714285722</v>
          </cell>
        </row>
        <row r="26">
          <cell r="B26" t="str">
            <v>Wechselkurse</v>
          </cell>
          <cell r="C26" t="str">
            <v>JPY pro EUR</v>
          </cell>
          <cell r="D26">
            <v>101.33</v>
          </cell>
          <cell r="E26">
            <v>100</v>
          </cell>
          <cell r="F26">
            <v>110</v>
          </cell>
          <cell r="G26">
            <v>120</v>
          </cell>
          <cell r="H26">
            <v>120</v>
          </cell>
        </row>
        <row r="27">
          <cell r="C27" t="str">
            <v>USD pro EUR</v>
          </cell>
          <cell r="D27">
            <v>1.2637999999999998</v>
          </cell>
          <cell r="E27">
            <v>1.3</v>
          </cell>
          <cell r="F27">
            <v>1.25</v>
          </cell>
          <cell r="G27">
            <v>1.2</v>
          </cell>
          <cell r="H27">
            <v>1.23</v>
          </cell>
        </row>
        <row r="28">
          <cell r="C28" t="str">
            <v>JPY pro USD</v>
          </cell>
          <cell r="D28">
            <v>97.697420477923743</v>
          </cell>
          <cell r="E28">
            <v>96.153846153846146</v>
          </cell>
          <cell r="F28">
            <v>108</v>
          </cell>
          <cell r="G28">
            <v>116.66666666666667</v>
          </cell>
          <cell r="H28">
            <v>112.5</v>
          </cell>
        </row>
        <row r="29">
          <cell r="B29" t="str">
            <v>NACHRICHTLICH: CONSENSUS-PROGNOSEN</v>
          </cell>
          <cell r="C29" t="str">
            <v>JPY pro EUR</v>
          </cell>
          <cell r="D29">
            <v>123.47</v>
          </cell>
          <cell r="E29">
            <v>125</v>
          </cell>
          <cell r="F29">
            <v>135</v>
          </cell>
          <cell r="G29">
            <v>140</v>
          </cell>
          <cell r="H29">
            <v>138.375</v>
          </cell>
        </row>
        <row r="31">
          <cell r="B31" t="str">
            <v>Nachrichtlich: Consensus-Prognosen</v>
          </cell>
        </row>
        <row r="32">
          <cell r="B32" t="str">
            <v>Umfrage vom 09.01.12</v>
          </cell>
          <cell r="F32" t="str">
            <v>aktuell</v>
          </cell>
          <cell r="G32" t="str">
            <v>+ 3 Monate</v>
          </cell>
          <cell r="H32" t="str">
            <v>+ 12 Monate</v>
          </cell>
        </row>
        <row r="33">
          <cell r="C33" t="str">
            <v>Umfrage vom 09.03.09</v>
          </cell>
          <cell r="F33" t="str">
            <v>aktuell</v>
          </cell>
          <cell r="G33" t="str">
            <v>+ 3 Monate</v>
          </cell>
          <cell r="H33" t="str">
            <v>+ 12 Monate</v>
          </cell>
        </row>
        <row r="34">
          <cell r="C34" t="str">
            <v>US-3-Monats-Zins (Treasury Bill)</v>
          </cell>
          <cell r="F34">
            <v>0</v>
          </cell>
          <cell r="G34">
            <v>0.1</v>
          </cell>
          <cell r="H34">
            <v>0.2</v>
          </cell>
        </row>
        <row r="35">
          <cell r="C35" t="str">
            <v>US-3-Monats-Zins (Treasury Bill)</v>
          </cell>
          <cell r="F35">
            <v>0.2</v>
          </cell>
          <cell r="G35">
            <v>0.3</v>
          </cell>
          <cell r="H35">
            <v>0.5</v>
          </cell>
        </row>
        <row r="36">
          <cell r="C36" t="str">
            <v>US-10-Jahres-Rendite</v>
          </cell>
          <cell r="F36">
            <v>2.9</v>
          </cell>
          <cell r="G36">
            <v>2.9</v>
          </cell>
          <cell r="H36">
            <v>3.4</v>
          </cell>
        </row>
        <row r="37">
          <cell r="C37" t="str">
            <v>Euro-3-Monats-Zins (Euribor)</v>
          </cell>
          <cell r="F37">
            <v>1.7</v>
          </cell>
          <cell r="G37">
            <v>1.4</v>
          </cell>
          <cell r="H37">
            <v>1.5</v>
          </cell>
        </row>
        <row r="38">
          <cell r="C38" t="str">
            <v>Euro-10-Jahres-Rendite</v>
          </cell>
          <cell r="F38">
            <v>2.9</v>
          </cell>
          <cell r="G38">
            <v>2.8</v>
          </cell>
          <cell r="H38">
            <v>3.3</v>
          </cell>
        </row>
        <row r="39">
          <cell r="C39" t="str">
            <v>Yen-3-Monats-Zins (Cert of Deposit)</v>
          </cell>
          <cell r="F39">
            <v>0.8</v>
          </cell>
          <cell r="G39">
            <v>0.6</v>
          </cell>
          <cell r="H39">
            <v>0.5</v>
          </cell>
        </row>
        <row r="40">
          <cell r="C40" t="str">
            <v>Yen-10-Jahres-Rendite</v>
          </cell>
          <cell r="F40">
            <v>1.3</v>
          </cell>
          <cell r="G40">
            <v>1.2</v>
          </cell>
          <cell r="H40">
            <v>1.3</v>
          </cell>
        </row>
        <row r="41">
          <cell r="C41" t="str">
            <v>USD pro EUR</v>
          </cell>
          <cell r="F41">
            <v>1.264</v>
          </cell>
          <cell r="G41">
            <v>1.268</v>
          </cell>
          <cell r="H41">
            <v>1.298</v>
          </cell>
        </row>
        <row r="42">
          <cell r="C42" t="str">
            <v>JPY pro USD</v>
          </cell>
          <cell r="F42">
            <v>98.87</v>
          </cell>
          <cell r="G42">
            <v>96.01</v>
          </cell>
          <cell r="H42">
            <v>99.57</v>
          </cell>
        </row>
        <row r="43">
          <cell r="B43" t="str">
            <v>* bei halbjährlicher Zinszahlung</v>
          </cell>
        </row>
        <row r="44">
          <cell r="B44" t="str">
            <v>* bei halbjährlicher Zinszahlung</v>
          </cell>
        </row>
        <row r="55">
          <cell r="B55" t="str">
            <v>Dollar interest rates</v>
          </cell>
          <cell r="D55" t="str">
            <v>actual</v>
          </cell>
          <cell r="E55" t="str">
            <v>+ 3 months</v>
          </cell>
          <cell r="F55" t="str">
            <v>+ 6 months</v>
          </cell>
          <cell r="G55" t="str">
            <v>+ 12 months</v>
          </cell>
          <cell r="H55" t="str">
            <v>end-2009</v>
          </cell>
        </row>
        <row r="56">
          <cell r="C56" t="str">
            <v>Fed funds target rate</v>
          </cell>
          <cell r="D56">
            <v>0.25</v>
          </cell>
          <cell r="E56">
            <v>0.25</v>
          </cell>
          <cell r="F56">
            <v>0.25</v>
          </cell>
          <cell r="G56">
            <v>0.25</v>
          </cell>
          <cell r="H56">
            <v>0.25</v>
          </cell>
        </row>
        <row r="57">
          <cell r="B57" t="str">
            <v>Dollar interest rates</v>
          </cell>
          <cell r="C57" t="str">
            <v>3-months rate (Libor)</v>
          </cell>
          <cell r="D57">
            <v>0.56999999999999995</v>
          </cell>
          <cell r="E57">
            <v>0.5</v>
          </cell>
          <cell r="F57">
            <v>0.55000000000000004</v>
          </cell>
          <cell r="G57">
            <v>0.7</v>
          </cell>
          <cell r="H57">
            <v>0.7</v>
          </cell>
        </row>
        <row r="58">
          <cell r="C58" t="str">
            <v>Fed funds target rate</v>
          </cell>
          <cell r="D58">
            <v>0.25</v>
          </cell>
          <cell r="E58">
            <v>0.25</v>
          </cell>
          <cell r="F58">
            <v>0.25</v>
          </cell>
          <cell r="G58">
            <v>0.25</v>
          </cell>
          <cell r="H58">
            <v>0.25</v>
          </cell>
        </row>
        <row r="59">
          <cell r="C59" t="str">
            <v>3-months rate (Libor)</v>
          </cell>
          <cell r="D59">
            <v>1.26125</v>
          </cell>
          <cell r="E59">
            <v>1</v>
          </cell>
          <cell r="F59">
            <v>0.7</v>
          </cell>
          <cell r="G59">
            <v>0.5</v>
          </cell>
          <cell r="H59">
            <v>0.5</v>
          </cell>
        </row>
        <row r="60">
          <cell r="B60" t="str">
            <v>Euro interest rates</v>
          </cell>
          <cell r="C60" t="str">
            <v>10-year bond yield</v>
          </cell>
          <cell r="D60">
            <v>2.9871000000000003</v>
          </cell>
          <cell r="E60">
            <v>2.2999999999999998</v>
          </cell>
          <cell r="F60">
            <v>2.6</v>
          </cell>
          <cell r="G60">
            <v>3.7</v>
          </cell>
          <cell r="H60">
            <v>3.5</v>
          </cell>
        </row>
        <row r="61">
          <cell r="C61" t="str">
            <v>ECB repo rate</v>
          </cell>
          <cell r="D61">
            <v>1</v>
          </cell>
          <cell r="E61">
            <v>0.75</v>
          </cell>
          <cell r="F61">
            <v>0.5</v>
          </cell>
          <cell r="G61">
            <v>0.5</v>
          </cell>
          <cell r="H61">
            <v>0.5</v>
          </cell>
        </row>
        <row r="62">
          <cell r="B62" t="str">
            <v>Euro interest rates</v>
          </cell>
          <cell r="C62" t="str">
            <v>3-months rate (Euribor)</v>
          </cell>
          <cell r="D62">
            <v>1.4179999999999999</v>
          </cell>
          <cell r="E62">
            <v>1</v>
          </cell>
          <cell r="F62">
            <v>0.6</v>
          </cell>
          <cell r="G62">
            <v>0.6</v>
          </cell>
          <cell r="H62">
            <v>0.6</v>
          </cell>
        </row>
        <row r="63">
          <cell r="C63" t="str">
            <v>ECB repo rate</v>
          </cell>
          <cell r="D63">
            <v>2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</row>
        <row r="64">
          <cell r="C64" t="str">
            <v>3-months rate (Euribor)</v>
          </cell>
          <cell r="D64">
            <v>1.8480000000000001</v>
          </cell>
          <cell r="E64">
            <v>1.65</v>
          </cell>
          <cell r="F64">
            <v>1.5</v>
          </cell>
          <cell r="G64">
            <v>1.4</v>
          </cell>
          <cell r="H64">
            <v>1.4</v>
          </cell>
        </row>
        <row r="65">
          <cell r="B65" t="str">
            <v>Yen interest rates</v>
          </cell>
          <cell r="C65" t="str">
            <v>10-year bond yield</v>
          </cell>
          <cell r="D65">
            <v>3.11</v>
          </cell>
          <cell r="E65">
            <v>2.7</v>
          </cell>
          <cell r="F65">
            <v>3</v>
          </cell>
          <cell r="G65">
            <v>3.6</v>
          </cell>
          <cell r="H65">
            <v>3.4</v>
          </cell>
        </row>
        <row r="66">
          <cell r="C66" t="str">
            <v>Overnight target rate</v>
          </cell>
          <cell r="D66">
            <v>0.1</v>
          </cell>
          <cell r="E66">
            <v>0.1</v>
          </cell>
          <cell r="F66">
            <v>0.1</v>
          </cell>
          <cell r="G66">
            <v>0.1</v>
          </cell>
          <cell r="H66">
            <v>0.1</v>
          </cell>
        </row>
        <row r="67">
          <cell r="B67" t="str">
            <v>Yen interest rates</v>
          </cell>
          <cell r="C67" t="str">
            <v>3-months rate (Tibor)</v>
          </cell>
          <cell r="D67">
            <v>0.33500000000000002</v>
          </cell>
          <cell r="E67">
            <v>0.2</v>
          </cell>
          <cell r="F67">
            <v>0.2</v>
          </cell>
          <cell r="G67">
            <v>0.25</v>
          </cell>
          <cell r="H67">
            <v>0.25</v>
          </cell>
        </row>
        <row r="68">
          <cell r="C68" t="str">
            <v>Overnight target rate</v>
          </cell>
          <cell r="D68">
            <v>0.1</v>
          </cell>
          <cell r="E68">
            <v>0.1</v>
          </cell>
          <cell r="F68">
            <v>0.1</v>
          </cell>
          <cell r="G68">
            <v>0.1</v>
          </cell>
          <cell r="H68">
            <v>0.1</v>
          </cell>
        </row>
        <row r="69">
          <cell r="C69" t="str">
            <v>3-months rate (Tibor)</v>
          </cell>
          <cell r="D69">
            <v>0.70199999999999996</v>
          </cell>
          <cell r="E69">
            <v>0.6</v>
          </cell>
          <cell r="F69">
            <v>0.55000000000000004</v>
          </cell>
          <cell r="G69">
            <v>0.5</v>
          </cell>
          <cell r="H69">
            <v>0.5</v>
          </cell>
        </row>
        <row r="70">
          <cell r="B70" t="str">
            <v>Exchange rates</v>
          </cell>
          <cell r="C70" t="str">
            <v>10-year bond yield</v>
          </cell>
          <cell r="D70">
            <v>1.2749999999999999</v>
          </cell>
          <cell r="E70">
            <v>1.2</v>
          </cell>
          <cell r="F70">
            <v>1.25</v>
          </cell>
          <cell r="G70">
            <v>1.35</v>
          </cell>
          <cell r="H70">
            <v>1.35</v>
          </cell>
        </row>
        <row r="71">
          <cell r="C71" t="str">
            <v>USD per EUR</v>
          </cell>
          <cell r="D71">
            <v>1.3006</v>
          </cell>
          <cell r="E71">
            <v>1.27</v>
          </cell>
          <cell r="F71">
            <v>1.3</v>
          </cell>
          <cell r="G71">
            <v>1.4</v>
          </cell>
          <cell r="H71">
            <v>1.4</v>
          </cell>
        </row>
        <row r="72">
          <cell r="B72" t="str">
            <v>Exchange rates</v>
          </cell>
          <cell r="C72" t="str">
            <v>JPY per USD</v>
          </cell>
          <cell r="D72">
            <v>77.910195294479465</v>
          </cell>
          <cell r="E72">
            <v>78.740157480314963</v>
          </cell>
          <cell r="F72">
            <v>84.615384615384613</v>
          </cell>
          <cell r="G72">
            <v>85.714285714285722</v>
          </cell>
          <cell r="H72">
            <v>85.714285714285722</v>
          </cell>
        </row>
        <row r="73">
          <cell r="C73" t="str">
            <v>USD per EUR</v>
          </cell>
          <cell r="D73">
            <v>1.2637999999999998</v>
          </cell>
          <cell r="E73">
            <v>1.3</v>
          </cell>
          <cell r="F73">
            <v>1.25</v>
          </cell>
          <cell r="G73">
            <v>1.2</v>
          </cell>
          <cell r="H73">
            <v>1.23</v>
          </cell>
        </row>
        <row r="74">
          <cell r="C74" t="str">
            <v>JPY per USD</v>
          </cell>
          <cell r="D74">
            <v>97.697420477923743</v>
          </cell>
          <cell r="E74">
            <v>96.153846153846146</v>
          </cell>
          <cell r="F74">
            <v>108</v>
          </cell>
          <cell r="G74">
            <v>116.66666666666667</v>
          </cell>
          <cell r="H74">
            <v>112.5</v>
          </cell>
        </row>
        <row r="75">
          <cell r="C75" t="str">
            <v>JPY per EUR</v>
          </cell>
          <cell r="D75">
            <v>123.47</v>
          </cell>
          <cell r="E75">
            <v>125</v>
          </cell>
          <cell r="F75">
            <v>135</v>
          </cell>
          <cell r="G75">
            <v>140</v>
          </cell>
          <cell r="H75">
            <v>138.375</v>
          </cell>
        </row>
        <row r="76">
          <cell r="B76" t="str">
            <v>Consensus forecasts</v>
          </cell>
        </row>
        <row r="77">
          <cell r="B77" t="str">
            <v>Consensus forecasts</v>
          </cell>
        </row>
        <row r="79">
          <cell r="C79" t="str">
            <v>Date of survey: March 9, 09</v>
          </cell>
          <cell r="F79" t="str">
            <v>actual</v>
          </cell>
          <cell r="G79" t="str">
            <v>+ 3 months</v>
          </cell>
          <cell r="H79" t="str">
            <v>+ 12 months</v>
          </cell>
        </row>
        <row r="80">
          <cell r="C80" t="str">
            <v>USD 3-months rate (Treasury Bill)</v>
          </cell>
          <cell r="F80">
            <v>0.2</v>
          </cell>
          <cell r="G80">
            <v>0.3</v>
          </cell>
          <cell r="H80">
            <v>0.5</v>
          </cell>
        </row>
        <row r="81">
          <cell r="C81" t="str">
            <v>USD 10-year yield</v>
          </cell>
          <cell r="F81">
            <v>2.9</v>
          </cell>
          <cell r="G81">
            <v>2.9</v>
          </cell>
          <cell r="H81">
            <v>3.4</v>
          </cell>
        </row>
        <row r="82">
          <cell r="C82" t="str">
            <v>Euro 3-months rate (Euribor)</v>
          </cell>
          <cell r="F82">
            <v>1.7</v>
          </cell>
          <cell r="G82">
            <v>1.4</v>
          </cell>
          <cell r="H82">
            <v>1.5</v>
          </cell>
        </row>
        <row r="83">
          <cell r="C83" t="str">
            <v>Euro 10-year yield</v>
          </cell>
          <cell r="F83">
            <v>2.9</v>
          </cell>
          <cell r="G83">
            <v>2.8</v>
          </cell>
          <cell r="H83">
            <v>3.3</v>
          </cell>
        </row>
        <row r="84">
          <cell r="C84" t="str">
            <v>Yen 3-months rate (Cert of Deposit)</v>
          </cell>
          <cell r="F84">
            <v>0.8</v>
          </cell>
          <cell r="G84">
            <v>0.6</v>
          </cell>
          <cell r="H84">
            <v>0.5</v>
          </cell>
        </row>
        <row r="85">
          <cell r="C85" t="str">
            <v>Yen 10-year yield</v>
          </cell>
          <cell r="F85">
            <v>1.3</v>
          </cell>
          <cell r="G85">
            <v>1.2</v>
          </cell>
          <cell r="H85">
            <v>1.3</v>
          </cell>
        </row>
        <row r="86">
          <cell r="C86" t="str">
            <v>USD per EUR</v>
          </cell>
          <cell r="F86">
            <v>1.264</v>
          </cell>
          <cell r="G86">
            <v>1.268</v>
          </cell>
          <cell r="H86">
            <v>1.298</v>
          </cell>
        </row>
        <row r="87">
          <cell r="C87" t="str">
            <v>JPY per USD</v>
          </cell>
          <cell r="F87">
            <v>98.87</v>
          </cell>
          <cell r="G87">
            <v>96.01</v>
          </cell>
          <cell r="H87">
            <v>99.57</v>
          </cell>
        </row>
      </sheetData>
      <sheetData sheetId="12" refreshError="1">
        <row r="6">
          <cell r="B6" t="str">
            <v>Region</v>
          </cell>
          <cell r="D6" t="str">
            <v>Gewicht</v>
          </cell>
          <cell r="G6">
            <v>2006</v>
          </cell>
          <cell r="H6">
            <v>2007</v>
          </cell>
          <cell r="I6">
            <v>2008</v>
          </cell>
          <cell r="J6">
            <v>2009</v>
          </cell>
          <cell r="K6">
            <v>2010</v>
          </cell>
        </row>
        <row r="8">
          <cell r="B8" t="str">
            <v>USA</v>
          </cell>
          <cell r="D8">
            <v>21.44</v>
          </cell>
          <cell r="G8">
            <v>2.7787888438964501</v>
          </cell>
          <cell r="H8">
            <v>2.027689549463787</v>
          </cell>
          <cell r="I8">
            <v>1.1113859023421071</v>
          </cell>
          <cell r="J8">
            <v>-2.1460452330808977</v>
          </cell>
          <cell r="K8">
            <v>1.4024600465342303</v>
          </cell>
        </row>
        <row r="9">
          <cell r="B9" t="str">
            <v>EWU</v>
          </cell>
          <cell r="D9">
            <v>16.16</v>
          </cell>
          <cell r="G9">
            <v>2.8717860016362664</v>
          </cell>
          <cell r="H9">
            <v>2.6</v>
          </cell>
          <cell r="I9">
            <v>0.7</v>
          </cell>
          <cell r="J9">
            <v>-3.1</v>
          </cell>
          <cell r="K9">
            <v>1</v>
          </cell>
        </row>
        <row r="10">
          <cell r="B10" t="str">
            <v>Japan</v>
          </cell>
          <cell r="D10">
            <v>6.63</v>
          </cell>
          <cell r="G10">
            <v>2.0525481649963808</v>
          </cell>
          <cell r="H10">
            <v>2.3577945693686075</v>
          </cell>
          <cell r="I10">
            <v>-0.74361233919537995</v>
          </cell>
          <cell r="J10">
            <v>-5.2</v>
          </cell>
          <cell r="K10">
            <v>0.8</v>
          </cell>
        </row>
        <row r="11">
          <cell r="B11" t="str">
            <v>Asien</v>
          </cell>
          <cell r="D11">
            <v>22.27</v>
          </cell>
          <cell r="E11">
            <v>100</v>
          </cell>
          <cell r="G11">
            <v>9.3459999999999983</v>
          </cell>
          <cell r="H11">
            <v>9.9838999999999984</v>
          </cell>
          <cell r="I11">
            <v>6.6749000000000001</v>
          </cell>
          <cell r="J11">
            <v>2.8351999999999991</v>
          </cell>
          <cell r="K11">
            <v>5.5567000000000011</v>
          </cell>
        </row>
        <row r="12">
          <cell r="C12" t="str">
            <v>China</v>
          </cell>
          <cell r="E12">
            <v>48.8</v>
          </cell>
          <cell r="G12">
            <v>11.6</v>
          </cell>
          <cell r="H12">
            <v>13</v>
          </cell>
          <cell r="I12">
            <v>9</v>
          </cell>
          <cell r="J12">
            <v>6</v>
          </cell>
          <cell r="K12">
            <v>8</v>
          </cell>
        </row>
        <row r="13">
          <cell r="C13" t="str">
            <v>Indien</v>
          </cell>
          <cell r="E13">
            <v>20.7</v>
          </cell>
          <cell r="G13">
            <v>9.6999999999999993</v>
          </cell>
          <cell r="H13">
            <v>9</v>
          </cell>
          <cell r="I13">
            <v>6</v>
          </cell>
          <cell r="J13">
            <v>5</v>
          </cell>
          <cell r="K13">
            <v>6.4</v>
          </cell>
        </row>
        <row r="14">
          <cell r="C14" t="str">
            <v>Indonesien</v>
          </cell>
          <cell r="E14">
            <v>5.9</v>
          </cell>
          <cell r="G14">
            <v>5.5</v>
          </cell>
          <cell r="H14">
            <v>6.3</v>
          </cell>
          <cell r="I14">
            <v>6.1</v>
          </cell>
          <cell r="J14">
            <v>1.9</v>
          </cell>
          <cell r="K14">
            <v>2.2000000000000002</v>
          </cell>
        </row>
        <row r="15">
          <cell r="C15" t="str">
            <v>Korea</v>
          </cell>
          <cell r="E15">
            <v>8.3000000000000007</v>
          </cell>
          <cell r="G15">
            <v>5.0999999999999996</v>
          </cell>
          <cell r="H15">
            <v>5</v>
          </cell>
          <cell r="I15">
            <v>2.6</v>
          </cell>
          <cell r="J15">
            <v>-5.9</v>
          </cell>
          <cell r="K15">
            <v>0.3</v>
          </cell>
        </row>
        <row r="16">
          <cell r="C16" t="str">
            <v>Malaysia</v>
          </cell>
          <cell r="E16">
            <v>2.4</v>
          </cell>
          <cell r="G16">
            <v>5.8</v>
          </cell>
          <cell r="H16">
            <v>6.3</v>
          </cell>
          <cell r="I16">
            <v>5.0999999999999996</v>
          </cell>
          <cell r="J16">
            <v>-1.8</v>
          </cell>
          <cell r="K16">
            <v>1.9</v>
          </cell>
        </row>
        <row r="17">
          <cell r="C17" t="str">
            <v>Philippinen</v>
          </cell>
          <cell r="E17">
            <v>2.1</v>
          </cell>
          <cell r="G17">
            <v>5.4</v>
          </cell>
          <cell r="H17">
            <v>7.2</v>
          </cell>
          <cell r="I17">
            <v>4.5999999999999996</v>
          </cell>
          <cell r="J17">
            <v>-0.6</v>
          </cell>
          <cell r="K17">
            <v>1.6</v>
          </cell>
        </row>
        <row r="18">
          <cell r="C18" t="str">
            <v>Thailand</v>
          </cell>
          <cell r="E18">
            <v>3.6</v>
          </cell>
          <cell r="G18">
            <v>5.0999999999999996</v>
          </cell>
          <cell r="H18">
            <v>4.9000000000000004</v>
          </cell>
          <cell r="I18">
            <v>2.6</v>
          </cell>
          <cell r="J18">
            <v>-4.4000000000000004</v>
          </cell>
          <cell r="K18">
            <v>1.8</v>
          </cell>
        </row>
        <row r="19">
          <cell r="C19" t="str">
            <v>Hongkong</v>
          </cell>
          <cell r="E19">
            <v>2</v>
          </cell>
          <cell r="G19">
            <v>7</v>
          </cell>
          <cell r="H19">
            <v>6.4</v>
          </cell>
          <cell r="I19">
            <v>2.5</v>
          </cell>
          <cell r="J19">
            <v>-5.9</v>
          </cell>
          <cell r="K19">
            <v>-0.2</v>
          </cell>
        </row>
        <row r="20">
          <cell r="C20" t="str">
            <v xml:space="preserve">Singapur  </v>
          </cell>
          <cell r="E20">
            <v>1.5</v>
          </cell>
          <cell r="G20">
            <v>8.1999999999999993</v>
          </cell>
          <cell r="H20">
            <v>7.7</v>
          </cell>
          <cell r="I20">
            <v>1.2</v>
          </cell>
          <cell r="J20">
            <v>-7.5</v>
          </cell>
          <cell r="K20">
            <v>1.9</v>
          </cell>
        </row>
        <row r="21">
          <cell r="C21" t="str">
            <v>Taiwan</v>
          </cell>
          <cell r="E21">
            <v>4.7</v>
          </cell>
          <cell r="G21">
            <v>4.9000000000000004</v>
          </cell>
          <cell r="H21">
            <v>5.7</v>
          </cell>
          <cell r="I21">
            <v>1.8</v>
          </cell>
          <cell r="J21">
            <v>-6.5</v>
          </cell>
          <cell r="K21">
            <v>0.1</v>
          </cell>
        </row>
        <row r="22">
          <cell r="B22" t="str">
            <v xml:space="preserve">   </v>
          </cell>
          <cell r="C22" t="str">
            <v>nachr: Asien ohne China</v>
          </cell>
          <cell r="G22">
            <v>7.1976562499999996</v>
          </cell>
          <cell r="H22">
            <v>7.1091796875000002</v>
          </cell>
          <cell r="I22">
            <v>4.4587890625000011</v>
          </cell>
          <cell r="J22">
            <v>-0.1812499999999998</v>
          </cell>
          <cell r="K22">
            <v>3.2279296874999996</v>
          </cell>
        </row>
        <row r="23">
          <cell r="B23" t="str">
            <v>Lateinamerika</v>
          </cell>
          <cell r="D23">
            <v>7.08</v>
          </cell>
          <cell r="E23">
            <v>100</v>
          </cell>
          <cell r="G23">
            <v>5.3801999999999994</v>
          </cell>
          <cell r="H23">
            <v>5.5967999999999991</v>
          </cell>
          <cell r="I23">
            <v>4.0465</v>
          </cell>
          <cell r="J23">
            <v>-1.0384</v>
          </cell>
          <cell r="K23">
            <v>1.7516999999999998</v>
          </cell>
        </row>
        <row r="24">
          <cell r="C24" t="str">
            <v>Argentinien</v>
          </cell>
          <cell r="E24">
            <v>11.4</v>
          </cell>
          <cell r="G24">
            <v>8.5</v>
          </cell>
          <cell r="H24">
            <v>8.6999999999999993</v>
          </cell>
          <cell r="I24">
            <v>7</v>
          </cell>
          <cell r="J24">
            <v>-2.8</v>
          </cell>
          <cell r="K24">
            <v>1.5</v>
          </cell>
        </row>
        <row r="25">
          <cell r="C25" t="str">
            <v>Brasilien</v>
          </cell>
          <cell r="E25">
            <v>39.9</v>
          </cell>
          <cell r="G25">
            <v>3.9</v>
          </cell>
          <cell r="H25">
            <v>5.7</v>
          </cell>
          <cell r="I25">
            <v>5.3</v>
          </cell>
          <cell r="J25">
            <v>-0.4</v>
          </cell>
          <cell r="K25">
            <v>3.2</v>
          </cell>
        </row>
        <row r="26">
          <cell r="C26" t="str">
            <v>Chile</v>
          </cell>
          <cell r="E26">
            <v>5.0999999999999996</v>
          </cell>
          <cell r="G26">
            <v>4.3</v>
          </cell>
          <cell r="H26">
            <v>5.0999999999999996</v>
          </cell>
          <cell r="I26">
            <v>3.4</v>
          </cell>
          <cell r="J26">
            <v>0.4</v>
          </cell>
          <cell r="K26">
            <v>2.2999999999999998</v>
          </cell>
        </row>
        <row r="27">
          <cell r="C27" t="str">
            <v>Kolumbien</v>
          </cell>
          <cell r="E27">
            <v>7</v>
          </cell>
          <cell r="G27">
            <v>6.9</v>
          </cell>
          <cell r="H27">
            <v>7.5</v>
          </cell>
          <cell r="I27">
            <v>2.8</v>
          </cell>
          <cell r="J27">
            <v>-1</v>
          </cell>
          <cell r="K27">
            <v>1.5</v>
          </cell>
        </row>
        <row r="28">
          <cell r="C28" t="str">
            <v>Mexiko</v>
          </cell>
          <cell r="E28">
            <v>29.4</v>
          </cell>
          <cell r="G28">
            <v>4.8</v>
          </cell>
          <cell r="H28">
            <v>3.2</v>
          </cell>
          <cell r="I28">
            <v>1.4</v>
          </cell>
          <cell r="J28">
            <v>-1</v>
          </cell>
          <cell r="K28">
            <v>1.6</v>
          </cell>
        </row>
        <row r="29">
          <cell r="C29" t="str">
            <v>Venezuela</v>
          </cell>
          <cell r="E29">
            <v>7.2</v>
          </cell>
          <cell r="G29">
            <v>10.3</v>
          </cell>
          <cell r="H29">
            <v>8.4</v>
          </cell>
          <cell r="I29">
            <v>4.9000000000000004</v>
          </cell>
          <cell r="J29">
            <v>-3</v>
          </cell>
          <cell r="K29">
            <v>-5.4</v>
          </cell>
        </row>
        <row r="30">
          <cell r="B30" t="str">
            <v>Mittel- und Osteuropa</v>
          </cell>
          <cell r="D30">
            <v>2.0299999999999998</v>
          </cell>
          <cell r="E30">
            <v>99.967451333808057</v>
          </cell>
          <cell r="G30">
            <v>6.1256145313622916</v>
          </cell>
          <cell r="H30">
            <v>5.671051788031332</v>
          </cell>
          <cell r="I30">
            <v>4.3864909913480492</v>
          </cell>
          <cell r="J30">
            <v>-0.55573961067046451</v>
          </cell>
          <cell r="K30">
            <v>2.6193513806775854</v>
          </cell>
        </row>
        <row r="31">
          <cell r="C31" t="str">
            <v>Polen</v>
          </cell>
          <cell r="E31">
            <v>47.5</v>
          </cell>
          <cell r="G31">
            <v>6.1</v>
          </cell>
          <cell r="H31">
            <v>6.6</v>
          </cell>
          <cell r="I31">
            <v>4.8</v>
          </cell>
          <cell r="J31">
            <v>1.2</v>
          </cell>
          <cell r="K31">
            <v>3</v>
          </cell>
        </row>
        <row r="32">
          <cell r="C32" t="str">
            <v>Rumänien</v>
          </cell>
          <cell r="E32">
            <v>18.8</v>
          </cell>
          <cell r="G32">
            <v>7.9</v>
          </cell>
          <cell r="H32">
            <v>6</v>
          </cell>
          <cell r="I32">
            <v>7.7</v>
          </cell>
          <cell r="J32">
            <v>-1.8</v>
          </cell>
          <cell r="K32">
            <v>3.1</v>
          </cell>
        </row>
        <row r="33">
          <cell r="C33" t="str">
            <v>Tschechien</v>
          </cell>
          <cell r="E33">
            <v>18.867451333808059</v>
          </cell>
          <cell r="G33">
            <v>6.1</v>
          </cell>
          <cell r="H33">
            <v>6.6</v>
          </cell>
          <cell r="I33">
            <v>3.1</v>
          </cell>
          <cell r="J33">
            <v>-0.8</v>
          </cell>
          <cell r="K33">
            <v>2.2999999999999998</v>
          </cell>
        </row>
        <row r="34">
          <cell r="C34" t="str">
            <v>Ungarn</v>
          </cell>
          <cell r="E34">
            <v>14.8</v>
          </cell>
          <cell r="G34">
            <v>4</v>
          </cell>
          <cell r="H34">
            <v>1.1000000000000001</v>
          </cell>
          <cell r="I34">
            <v>0.5</v>
          </cell>
          <cell r="J34">
            <v>-4.3</v>
          </cell>
          <cell r="K34">
            <v>1.2</v>
          </cell>
        </row>
        <row r="35">
          <cell r="B35" t="str">
            <v>Sonstige Industrieländer</v>
          </cell>
          <cell r="D35">
            <v>8.6</v>
          </cell>
          <cell r="E35">
            <v>100.01043845619374</v>
          </cell>
          <cell r="G35">
            <v>3.0855538310534349</v>
          </cell>
          <cell r="H35">
            <v>3.1244918399632042</v>
          </cell>
          <cell r="I35">
            <v>0.90348018968777244</v>
          </cell>
          <cell r="J35">
            <v>-1.8549964620901378</v>
          </cell>
          <cell r="K35">
            <v>0.93893887636306761</v>
          </cell>
        </row>
        <row r="36">
          <cell r="C36" t="str">
            <v>Großbritannien</v>
          </cell>
          <cell r="E36">
            <v>38.5</v>
          </cell>
          <cell r="G36">
            <v>2.8</v>
          </cell>
          <cell r="H36">
            <v>3</v>
          </cell>
          <cell r="I36">
            <v>0.7</v>
          </cell>
          <cell r="J36">
            <v>-3</v>
          </cell>
          <cell r="K36">
            <v>0</v>
          </cell>
        </row>
        <row r="37">
          <cell r="C37" t="str">
            <v>Schweden</v>
          </cell>
          <cell r="E37">
            <v>6</v>
          </cell>
          <cell r="G37">
            <v>4.4000000000000004</v>
          </cell>
          <cell r="H37">
            <v>2.9</v>
          </cell>
          <cell r="I37">
            <v>-0.5</v>
          </cell>
          <cell r="J37">
            <v>-3.5</v>
          </cell>
          <cell r="K37">
            <v>1</v>
          </cell>
        </row>
        <row r="38">
          <cell r="C38" t="str">
            <v>Norwegen</v>
          </cell>
          <cell r="E38">
            <v>4.5</v>
          </cell>
          <cell r="G38">
            <v>2.5</v>
          </cell>
          <cell r="H38">
            <v>3.2</v>
          </cell>
          <cell r="I38">
            <v>2</v>
          </cell>
          <cell r="J38">
            <v>0</v>
          </cell>
          <cell r="K38">
            <v>1.2</v>
          </cell>
        </row>
        <row r="39">
          <cell r="C39" t="str">
            <v>Dänemark</v>
          </cell>
          <cell r="E39">
            <v>3.7440391593205584</v>
          </cell>
          <cell r="G39">
            <v>3.3</v>
          </cell>
          <cell r="H39">
            <v>1.6</v>
          </cell>
          <cell r="I39">
            <v>-1.3</v>
          </cell>
          <cell r="J39">
            <v>-3.5</v>
          </cell>
          <cell r="K39">
            <v>0</v>
          </cell>
        </row>
        <row r="40">
          <cell r="C40" t="str">
            <v xml:space="preserve">Schweiz </v>
          </cell>
          <cell r="E40">
            <v>5.3663992968731895</v>
          </cell>
          <cell r="G40">
            <v>3.3799882051283037</v>
          </cell>
          <cell r="H40">
            <v>3.3259622327499683</v>
          </cell>
          <cell r="I40">
            <v>1.6322572929694967</v>
          </cell>
          <cell r="J40">
            <v>-2.3754782244474915</v>
          </cell>
          <cell r="K40">
            <v>0.81034665397337058</v>
          </cell>
        </row>
        <row r="41">
          <cell r="C41" t="str">
            <v>Kanada</v>
          </cell>
          <cell r="E41">
            <v>22.8</v>
          </cell>
          <cell r="G41">
            <v>3.1103513861636429</v>
          </cell>
          <cell r="H41">
            <v>2.7130606418632226</v>
          </cell>
          <cell r="I41">
            <v>0.57825719113724006</v>
          </cell>
          <cell r="J41">
            <v>-1.3</v>
          </cell>
          <cell r="K41">
            <v>1.657722228134773</v>
          </cell>
        </row>
        <row r="42">
          <cell r="C42" t="str">
            <v>Australien</v>
          </cell>
          <cell r="E42">
            <v>13.8</v>
          </cell>
          <cell r="G42">
            <v>2.8388973128339074</v>
          </cell>
          <cell r="H42">
            <v>4.0212679701874094</v>
          </cell>
          <cell r="I42">
            <v>2.0608801882691523</v>
          </cell>
          <cell r="J42">
            <v>0.41660132780592107</v>
          </cell>
          <cell r="K42">
            <v>2.1</v>
          </cell>
        </row>
        <row r="43">
          <cell r="C43" t="str">
            <v>Neuseeland</v>
          </cell>
          <cell r="E43">
            <v>2</v>
          </cell>
          <cell r="G43">
            <v>2.6794465152532325</v>
          </cell>
          <cell r="H43">
            <v>3.0694996655417981</v>
          </cell>
          <cell r="I43">
            <v>-0.82424253472852627</v>
          </cell>
          <cell r="J43">
            <v>-0.28842140085045287</v>
          </cell>
          <cell r="K43">
            <v>1.394588560363843</v>
          </cell>
        </row>
        <row r="44">
          <cell r="C44" t="str">
            <v>Israel</v>
          </cell>
          <cell r="E44">
            <v>3.3</v>
          </cell>
          <cell r="G44">
            <v>5.2</v>
          </cell>
          <cell r="H44">
            <v>5.4</v>
          </cell>
          <cell r="I44">
            <v>4.0999999999999996</v>
          </cell>
          <cell r="J44">
            <v>0.4</v>
          </cell>
          <cell r="K44">
            <v>2.6</v>
          </cell>
        </row>
        <row r="45">
          <cell r="B45" t="str">
            <v>Übrige Länder</v>
          </cell>
          <cell r="D45">
            <v>15.805185309158531</v>
          </cell>
          <cell r="E45">
            <v>100</v>
          </cell>
          <cell r="G45">
            <v>6.4262518918918916</v>
          </cell>
          <cell r="H45">
            <v>6.8659794594594601</v>
          </cell>
          <cell r="I45">
            <v>5.24556108108108</v>
          </cell>
          <cell r="J45">
            <v>1.4094421621621622</v>
          </cell>
          <cell r="K45">
            <v>3.9723664864864863</v>
          </cell>
        </row>
        <row r="46">
          <cell r="C46" t="str">
            <v>Russland</v>
          </cell>
          <cell r="E46">
            <v>20.2</v>
          </cell>
          <cell r="G46">
            <v>6.7</v>
          </cell>
          <cell r="H46">
            <v>8.1</v>
          </cell>
          <cell r="I46">
            <v>5.6</v>
          </cell>
          <cell r="J46">
            <v>-3.1</v>
          </cell>
          <cell r="K46">
            <v>2.4</v>
          </cell>
        </row>
        <row r="47">
          <cell r="C47" t="str">
            <v>Südafrika</v>
          </cell>
          <cell r="E47">
            <v>4.5</v>
          </cell>
          <cell r="G47">
            <v>5</v>
          </cell>
          <cell r="H47">
            <v>5.0999999999999996</v>
          </cell>
          <cell r="I47">
            <v>3.1</v>
          </cell>
          <cell r="J47">
            <v>0.7</v>
          </cell>
          <cell r="K47">
            <v>3.2</v>
          </cell>
        </row>
        <row r="48">
          <cell r="C48" t="str">
            <v>Türkei</v>
          </cell>
          <cell r="E48">
            <v>6.5</v>
          </cell>
          <cell r="G48">
            <v>6.2</v>
          </cell>
          <cell r="H48">
            <v>4.5</v>
          </cell>
          <cell r="I48">
            <v>1.3</v>
          </cell>
          <cell r="J48">
            <v>-2.5</v>
          </cell>
          <cell r="K48">
            <v>1.4</v>
          </cell>
        </row>
        <row r="49">
          <cell r="C49" t="str">
            <v xml:space="preserve">Rest </v>
          </cell>
          <cell r="E49">
            <v>68.8</v>
          </cell>
          <cell r="G49">
            <v>6.4605405405405403</v>
          </cell>
          <cell r="H49">
            <v>6.8427027027027032</v>
          </cell>
          <cell r="I49">
            <v>5.6545945945945943</v>
          </cell>
          <cell r="J49">
            <v>3.1491891891891894</v>
          </cell>
          <cell r="K49">
            <v>4.7275675675675677</v>
          </cell>
        </row>
        <row r="50">
          <cell r="B50" t="str">
            <v>Welt</v>
          </cell>
          <cell r="D50">
            <v>100.01518530915853</v>
          </cell>
          <cell r="G50">
            <v>5.0635978737391483</v>
          </cell>
          <cell r="H50">
            <v>5.0998958157443743</v>
          </cell>
          <cell r="I50">
            <v>3.0709077821809725</v>
          </cell>
          <cell r="J50">
            <v>-0.6959980422537666</v>
          </cell>
          <cell r="K50">
            <v>2.6385863447200171</v>
          </cell>
        </row>
        <row r="59">
          <cell r="B59" t="str">
            <v>Region</v>
          </cell>
          <cell r="D59" t="str">
            <v>Weights</v>
          </cell>
          <cell r="G59">
            <v>2006</v>
          </cell>
          <cell r="H59">
            <v>2007</v>
          </cell>
          <cell r="I59">
            <v>2008</v>
          </cell>
          <cell r="J59">
            <v>2009</v>
          </cell>
          <cell r="K59">
            <v>2010</v>
          </cell>
        </row>
        <row r="61">
          <cell r="B61" t="str">
            <v>USA</v>
          </cell>
          <cell r="D61">
            <v>21.44</v>
          </cell>
          <cell r="G61">
            <v>2.7787888438964501</v>
          </cell>
          <cell r="H61">
            <v>2.027689549463787</v>
          </cell>
          <cell r="I61">
            <v>1.1113859023421071</v>
          </cell>
          <cell r="J61">
            <v>-2.1460452330808977</v>
          </cell>
          <cell r="K61">
            <v>1.4024600465342303</v>
          </cell>
        </row>
        <row r="62">
          <cell r="B62" t="str">
            <v>EMU</v>
          </cell>
          <cell r="D62">
            <v>16.16</v>
          </cell>
          <cell r="G62">
            <v>2.8717860016362664</v>
          </cell>
          <cell r="H62">
            <v>2.6</v>
          </cell>
          <cell r="I62">
            <v>0.7</v>
          </cell>
          <cell r="J62">
            <v>-3.1</v>
          </cell>
          <cell r="K62">
            <v>1</v>
          </cell>
        </row>
        <row r="63">
          <cell r="B63" t="str">
            <v>Japan</v>
          </cell>
          <cell r="D63">
            <v>6.63</v>
          </cell>
          <cell r="G63">
            <v>2.0525481649963808</v>
          </cell>
          <cell r="H63">
            <v>2.3577945693686075</v>
          </cell>
          <cell r="I63">
            <v>-0.74361233919537995</v>
          </cell>
          <cell r="J63">
            <v>-5.2</v>
          </cell>
          <cell r="K63">
            <v>0.8</v>
          </cell>
        </row>
        <row r="64">
          <cell r="B64" t="str">
            <v>Asia</v>
          </cell>
          <cell r="D64">
            <v>22.27</v>
          </cell>
          <cell r="E64">
            <v>100</v>
          </cell>
          <cell r="G64">
            <v>9.3459999999999983</v>
          </cell>
          <cell r="H64">
            <v>9.9838999999999984</v>
          </cell>
          <cell r="I64">
            <v>6.6749000000000001</v>
          </cell>
          <cell r="J64">
            <v>2.8351999999999991</v>
          </cell>
          <cell r="K64">
            <v>5.5567000000000011</v>
          </cell>
        </row>
        <row r="65">
          <cell r="B65" t="str">
            <v>Japan</v>
          </cell>
          <cell r="C65" t="str">
            <v>China</v>
          </cell>
          <cell r="D65">
            <v>5.8695079498762004</v>
          </cell>
          <cell r="E65">
            <v>48.8</v>
          </cell>
          <cell r="G65">
            <v>11.6</v>
          </cell>
          <cell r="H65">
            <v>13</v>
          </cell>
          <cell r="I65">
            <v>9</v>
          </cell>
          <cell r="J65">
            <v>6</v>
          </cell>
          <cell r="K65">
            <v>8</v>
          </cell>
        </row>
        <row r="66">
          <cell r="B66" t="str">
            <v>Asia</v>
          </cell>
          <cell r="C66" t="str">
            <v>India</v>
          </cell>
          <cell r="D66">
            <v>25.248647170421822</v>
          </cell>
          <cell r="E66">
            <v>20.7</v>
          </cell>
          <cell r="G66">
            <v>9.6999999999999993</v>
          </cell>
          <cell r="H66">
            <v>9</v>
          </cell>
          <cell r="I66">
            <v>6</v>
          </cell>
          <cell r="J66">
            <v>5</v>
          </cell>
          <cell r="K66">
            <v>6.4</v>
          </cell>
        </row>
        <row r="67">
          <cell r="C67" t="str">
            <v>Indonesia</v>
          </cell>
          <cell r="E67">
            <v>5.9</v>
          </cell>
          <cell r="G67">
            <v>5.5</v>
          </cell>
          <cell r="H67">
            <v>6.3</v>
          </cell>
          <cell r="I67">
            <v>6.1</v>
          </cell>
          <cell r="J67">
            <v>1.9</v>
          </cell>
          <cell r="K67">
            <v>2.2000000000000002</v>
          </cell>
        </row>
        <row r="68">
          <cell r="C68" t="str">
            <v>Korea</v>
          </cell>
          <cell r="E68">
            <v>8.3000000000000007</v>
          </cell>
          <cell r="G68">
            <v>5.0999999999999996</v>
          </cell>
          <cell r="H68">
            <v>5</v>
          </cell>
          <cell r="I68">
            <v>2.6</v>
          </cell>
          <cell r="J68">
            <v>-5.9</v>
          </cell>
          <cell r="K68">
            <v>0.3</v>
          </cell>
        </row>
        <row r="69">
          <cell r="C69" t="str">
            <v>Malaysia</v>
          </cell>
          <cell r="E69">
            <v>2.4</v>
          </cell>
          <cell r="G69">
            <v>5.8</v>
          </cell>
          <cell r="H69">
            <v>6.3</v>
          </cell>
          <cell r="I69">
            <v>5.0999999999999996</v>
          </cell>
          <cell r="J69">
            <v>-1.8</v>
          </cell>
          <cell r="K69">
            <v>1.9</v>
          </cell>
        </row>
        <row r="70">
          <cell r="C70" t="str">
            <v>Philippines</v>
          </cell>
          <cell r="E70">
            <v>2.1</v>
          </cell>
          <cell r="G70">
            <v>5.4</v>
          </cell>
          <cell r="H70">
            <v>7.2</v>
          </cell>
          <cell r="I70">
            <v>4.5999999999999996</v>
          </cell>
          <cell r="J70">
            <v>-0.6</v>
          </cell>
          <cell r="K70">
            <v>1.6</v>
          </cell>
        </row>
        <row r="71">
          <cell r="C71" t="str">
            <v>Thailand</v>
          </cell>
          <cell r="E71">
            <v>3.6</v>
          </cell>
          <cell r="G71">
            <v>5.0999999999999996</v>
          </cell>
          <cell r="H71">
            <v>4.9000000000000004</v>
          </cell>
          <cell r="I71">
            <v>2.6</v>
          </cell>
          <cell r="J71">
            <v>-4.4000000000000004</v>
          </cell>
          <cell r="K71">
            <v>1.8</v>
          </cell>
        </row>
        <row r="72">
          <cell r="C72" t="str">
            <v>Hongkong</v>
          </cell>
          <cell r="E72">
            <v>2</v>
          </cell>
          <cell r="G72">
            <v>7</v>
          </cell>
          <cell r="H72">
            <v>6.4</v>
          </cell>
          <cell r="I72">
            <v>2.5</v>
          </cell>
          <cell r="J72">
            <v>-5.9</v>
          </cell>
          <cell r="K72">
            <v>-0.2</v>
          </cell>
        </row>
        <row r="73">
          <cell r="C73" t="str">
            <v xml:space="preserve">Singapur  </v>
          </cell>
          <cell r="E73">
            <v>1.5</v>
          </cell>
          <cell r="G73">
            <v>8.1999999999999993</v>
          </cell>
          <cell r="H73">
            <v>7.7</v>
          </cell>
          <cell r="I73">
            <v>1.2</v>
          </cell>
          <cell r="J73">
            <v>-7.5</v>
          </cell>
          <cell r="K73">
            <v>1.9</v>
          </cell>
        </row>
        <row r="74">
          <cell r="C74" t="str">
            <v>Taiwan</v>
          </cell>
          <cell r="E74">
            <v>4.7</v>
          </cell>
          <cell r="G74">
            <v>4.9000000000000004</v>
          </cell>
          <cell r="H74">
            <v>5.7</v>
          </cell>
          <cell r="I74">
            <v>1.8</v>
          </cell>
          <cell r="J74">
            <v>-6.5</v>
          </cell>
          <cell r="K74">
            <v>0.1</v>
          </cell>
        </row>
        <row r="75">
          <cell r="B75" t="str">
            <v xml:space="preserve">   </v>
          </cell>
          <cell r="C75" t="str">
            <v>Singapur*</v>
          </cell>
          <cell r="E75">
            <v>0</v>
          </cell>
          <cell r="G75">
            <v>7.1976562499999996</v>
          </cell>
          <cell r="H75">
            <v>7.1091796875000002</v>
          </cell>
          <cell r="I75">
            <v>4.4587890625000011</v>
          </cell>
          <cell r="J75">
            <v>-0.1812499999999998</v>
          </cell>
          <cell r="K75">
            <v>3.2279296874999996</v>
          </cell>
        </row>
        <row r="76">
          <cell r="B76" t="str">
            <v>Latin America</v>
          </cell>
          <cell r="C76" t="str">
            <v>Taiwan*</v>
          </cell>
          <cell r="D76">
            <v>7.08</v>
          </cell>
          <cell r="E76">
            <v>100</v>
          </cell>
          <cell r="G76">
            <v>5.3801999999999994</v>
          </cell>
          <cell r="H76">
            <v>5.5967999999999991</v>
          </cell>
          <cell r="I76">
            <v>4.0465</v>
          </cell>
          <cell r="J76">
            <v>-1.0384</v>
          </cell>
          <cell r="K76">
            <v>1.7516999999999998</v>
          </cell>
        </row>
        <row r="77">
          <cell r="B77" t="str">
            <v xml:space="preserve">   </v>
          </cell>
          <cell r="C77" t="str">
            <v>Argentina</v>
          </cell>
          <cell r="E77">
            <v>11.4</v>
          </cell>
          <cell r="G77">
            <v>8.5</v>
          </cell>
          <cell r="H77">
            <v>8.6999999999999993</v>
          </cell>
          <cell r="I77">
            <v>7</v>
          </cell>
          <cell r="J77">
            <v>-2.8</v>
          </cell>
          <cell r="K77">
            <v>1.5</v>
          </cell>
        </row>
        <row r="78">
          <cell r="B78" t="str">
            <v>Latin America</v>
          </cell>
          <cell r="C78" t="str">
            <v>Brasil</v>
          </cell>
          <cell r="D78">
            <v>7.2972338428659773</v>
          </cell>
          <cell r="E78">
            <v>39.9</v>
          </cell>
          <cell r="G78">
            <v>3.9</v>
          </cell>
          <cell r="H78">
            <v>5.7</v>
          </cell>
          <cell r="I78">
            <v>5.3</v>
          </cell>
          <cell r="J78">
            <v>-0.4</v>
          </cell>
          <cell r="K78">
            <v>3.2</v>
          </cell>
        </row>
        <row r="79">
          <cell r="C79" t="str">
            <v>Chile</v>
          </cell>
          <cell r="E79">
            <v>5.0999999999999996</v>
          </cell>
          <cell r="G79">
            <v>4.3</v>
          </cell>
          <cell r="H79">
            <v>5.0999999999999996</v>
          </cell>
          <cell r="I79">
            <v>3.4</v>
          </cell>
          <cell r="J79">
            <v>0.4</v>
          </cell>
          <cell r="K79">
            <v>2.2999999999999998</v>
          </cell>
        </row>
        <row r="80">
          <cell r="C80" t="str">
            <v>Colombia</v>
          </cell>
          <cell r="E80">
            <v>7</v>
          </cell>
          <cell r="G80">
            <v>6.9</v>
          </cell>
          <cell r="H80">
            <v>7.5</v>
          </cell>
          <cell r="I80">
            <v>2.8</v>
          </cell>
          <cell r="J80">
            <v>-1</v>
          </cell>
          <cell r="K80">
            <v>1.5</v>
          </cell>
        </row>
        <row r="81">
          <cell r="C81" t="str">
            <v>Mexico</v>
          </cell>
          <cell r="E81">
            <v>29.4</v>
          </cell>
          <cell r="G81">
            <v>4.8</v>
          </cell>
          <cell r="H81">
            <v>3.2</v>
          </cell>
          <cell r="I81">
            <v>1.4</v>
          </cell>
          <cell r="J81">
            <v>-1</v>
          </cell>
          <cell r="K81">
            <v>1.6</v>
          </cell>
        </row>
        <row r="82">
          <cell r="C82" t="str">
            <v>Venezuela</v>
          </cell>
          <cell r="E82">
            <v>7.2</v>
          </cell>
          <cell r="G82">
            <v>10.3</v>
          </cell>
          <cell r="H82">
            <v>8.4</v>
          </cell>
          <cell r="I82">
            <v>4.9000000000000004</v>
          </cell>
          <cell r="J82">
            <v>-3</v>
          </cell>
          <cell r="K82">
            <v>-5.4</v>
          </cell>
        </row>
        <row r="83">
          <cell r="B83" t="str">
            <v>Central and Eastern Europe</v>
          </cell>
          <cell r="C83" t="str">
            <v>Mexico</v>
          </cell>
          <cell r="D83">
            <v>2.0299999999999998</v>
          </cell>
          <cell r="E83">
            <v>99.967451333808057</v>
          </cell>
          <cell r="G83">
            <v>6.1256145313622916</v>
          </cell>
          <cell r="H83">
            <v>5.671051788031332</v>
          </cell>
          <cell r="I83">
            <v>4.3864909913480492</v>
          </cell>
          <cell r="J83">
            <v>-0.55573961067046451</v>
          </cell>
          <cell r="K83">
            <v>2.6193513806775854</v>
          </cell>
        </row>
        <row r="84">
          <cell r="C84" t="str">
            <v>Poland</v>
          </cell>
          <cell r="E84">
            <v>47.5</v>
          </cell>
          <cell r="G84">
            <v>6.1</v>
          </cell>
          <cell r="H84">
            <v>6.6</v>
          </cell>
          <cell r="I84">
            <v>4.8</v>
          </cell>
          <cell r="J84">
            <v>1.2</v>
          </cell>
          <cell r="K84">
            <v>3</v>
          </cell>
        </row>
        <row r="85">
          <cell r="B85" t="str">
            <v>Central and Eastern Europe</v>
          </cell>
          <cell r="C85" t="str">
            <v>Romania</v>
          </cell>
          <cell r="D85">
            <v>2.1201154329098615</v>
          </cell>
          <cell r="E85">
            <v>18.8</v>
          </cell>
          <cell r="G85">
            <v>7.9</v>
          </cell>
          <cell r="H85">
            <v>6</v>
          </cell>
          <cell r="I85">
            <v>7.7</v>
          </cell>
          <cell r="J85">
            <v>-1.8</v>
          </cell>
          <cell r="K85">
            <v>3.1</v>
          </cell>
        </row>
        <row r="86">
          <cell r="C86" t="str">
            <v>Czech Republic</v>
          </cell>
          <cell r="E86">
            <v>18.867451333808059</v>
          </cell>
          <cell r="G86">
            <v>6.1</v>
          </cell>
          <cell r="H86">
            <v>6.6</v>
          </cell>
          <cell r="I86">
            <v>3.1</v>
          </cell>
          <cell r="J86">
            <v>-0.8</v>
          </cell>
          <cell r="K86">
            <v>2.2999999999999998</v>
          </cell>
        </row>
        <row r="87">
          <cell r="C87" t="str">
            <v>Hungary</v>
          </cell>
          <cell r="E87">
            <v>14.8</v>
          </cell>
          <cell r="G87">
            <v>4</v>
          </cell>
          <cell r="H87">
            <v>1.1000000000000001</v>
          </cell>
          <cell r="I87">
            <v>0.5</v>
          </cell>
          <cell r="J87">
            <v>-4.3</v>
          </cell>
          <cell r="K87">
            <v>1.2</v>
          </cell>
        </row>
        <row r="88">
          <cell r="B88" t="str">
            <v>Other industrialised countries</v>
          </cell>
          <cell r="C88" t="str">
            <v>Czech Republic</v>
          </cell>
          <cell r="D88">
            <v>8.6</v>
          </cell>
          <cell r="E88">
            <v>100.01043845619374</v>
          </cell>
          <cell r="G88">
            <v>3.0855538310534349</v>
          </cell>
          <cell r="H88">
            <v>3.1244918399632042</v>
          </cell>
          <cell r="I88">
            <v>0.90348018968777244</v>
          </cell>
          <cell r="J88">
            <v>-1.8549964620901378</v>
          </cell>
          <cell r="K88">
            <v>0.93893887636306761</v>
          </cell>
        </row>
        <row r="89">
          <cell r="C89" t="str">
            <v>United Kingdom</v>
          </cell>
          <cell r="E89">
            <v>38.5</v>
          </cell>
          <cell r="G89">
            <v>2.8</v>
          </cell>
          <cell r="H89">
            <v>3</v>
          </cell>
          <cell r="I89">
            <v>0.7</v>
          </cell>
          <cell r="J89">
            <v>-3</v>
          </cell>
          <cell r="K89">
            <v>0</v>
          </cell>
        </row>
        <row r="90">
          <cell r="B90" t="str">
            <v>Other industrialised countries</v>
          </cell>
          <cell r="C90" t="str">
            <v>Sweden</v>
          </cell>
          <cell r="D90">
            <v>8.3614130691459714</v>
          </cell>
          <cell r="E90">
            <v>6</v>
          </cell>
          <cell r="G90">
            <v>4.4000000000000004</v>
          </cell>
          <cell r="H90">
            <v>2.9</v>
          </cell>
          <cell r="I90">
            <v>-0.5</v>
          </cell>
          <cell r="J90">
            <v>-3.5</v>
          </cell>
          <cell r="K90">
            <v>1</v>
          </cell>
        </row>
        <row r="91">
          <cell r="C91" t="str">
            <v>Norway</v>
          </cell>
          <cell r="E91">
            <v>4.5</v>
          </cell>
          <cell r="G91">
            <v>2.5</v>
          </cell>
          <cell r="H91">
            <v>3.2</v>
          </cell>
          <cell r="I91">
            <v>2</v>
          </cell>
          <cell r="J91">
            <v>0</v>
          </cell>
          <cell r="K91">
            <v>1.2</v>
          </cell>
        </row>
        <row r="92">
          <cell r="C92" t="str">
            <v>Denmark</v>
          </cell>
          <cell r="E92">
            <v>3.7440391593205584</v>
          </cell>
          <cell r="G92">
            <v>3.3</v>
          </cell>
          <cell r="H92">
            <v>1.6</v>
          </cell>
          <cell r="I92">
            <v>-1.3</v>
          </cell>
          <cell r="J92">
            <v>-3.5</v>
          </cell>
          <cell r="K92">
            <v>0</v>
          </cell>
        </row>
        <row r="93">
          <cell r="C93" t="str">
            <v>Switzerland</v>
          </cell>
          <cell r="E93">
            <v>5.3663992968731895</v>
          </cell>
          <cell r="G93">
            <v>3.3799882051283037</v>
          </cell>
          <cell r="H93">
            <v>3.3259622327499683</v>
          </cell>
          <cell r="I93">
            <v>1.6322572929694967</v>
          </cell>
          <cell r="J93">
            <v>-2.3754782244474915</v>
          </cell>
          <cell r="K93">
            <v>0.81034665397337058</v>
          </cell>
        </row>
        <row r="94">
          <cell r="C94" t="str">
            <v>Canada</v>
          </cell>
          <cell r="E94">
            <v>22.8</v>
          </cell>
          <cell r="G94">
            <v>3.1103513861636429</v>
          </cell>
          <cell r="H94">
            <v>2.7130606418632226</v>
          </cell>
          <cell r="I94">
            <v>0.57825719113724006</v>
          </cell>
          <cell r="J94">
            <v>-1.3</v>
          </cell>
          <cell r="K94">
            <v>1.657722228134773</v>
          </cell>
        </row>
        <row r="95">
          <cell r="C95" t="str">
            <v>Australia</v>
          </cell>
          <cell r="E95">
            <v>13.8</v>
          </cell>
          <cell r="G95">
            <v>2.8388973128339074</v>
          </cell>
          <cell r="H95">
            <v>4.0212679701874094</v>
          </cell>
          <cell r="I95">
            <v>2.0608801882691523</v>
          </cell>
          <cell r="J95">
            <v>0.41660132780592107</v>
          </cell>
          <cell r="K95">
            <v>2.1</v>
          </cell>
        </row>
        <row r="96">
          <cell r="C96" t="str">
            <v>New Zealand</v>
          </cell>
          <cell r="E96">
            <v>2</v>
          </cell>
          <cell r="G96">
            <v>2.6794465152532325</v>
          </cell>
          <cell r="H96">
            <v>3.0694996655417981</v>
          </cell>
          <cell r="I96">
            <v>-0.82424253472852627</v>
          </cell>
          <cell r="J96">
            <v>-0.28842140085045287</v>
          </cell>
          <cell r="K96">
            <v>1.394588560363843</v>
          </cell>
        </row>
        <row r="97">
          <cell r="C97" t="str">
            <v>Israel</v>
          </cell>
          <cell r="E97">
            <v>3.3</v>
          </cell>
          <cell r="G97">
            <v>5.2</v>
          </cell>
          <cell r="H97">
            <v>5.4</v>
          </cell>
          <cell r="I97">
            <v>4.0999999999999996</v>
          </cell>
          <cell r="J97">
            <v>0.4</v>
          </cell>
          <cell r="K97">
            <v>2.6</v>
          </cell>
        </row>
        <row r="98">
          <cell r="B98" t="str">
            <v>Remaining countries</v>
          </cell>
          <cell r="C98" t="str">
            <v>New Zealand</v>
          </cell>
          <cell r="D98">
            <v>15.805185309158531</v>
          </cell>
          <cell r="E98">
            <v>100</v>
          </cell>
          <cell r="G98">
            <v>6.4262518918918916</v>
          </cell>
          <cell r="H98">
            <v>6.8659794594594601</v>
          </cell>
          <cell r="I98">
            <v>5.24556108108108</v>
          </cell>
          <cell r="J98">
            <v>1.4094421621621622</v>
          </cell>
          <cell r="K98">
            <v>3.9723664864864863</v>
          </cell>
        </row>
        <row r="99">
          <cell r="C99" t="str">
            <v>Russia</v>
          </cell>
          <cell r="E99">
            <v>20.2</v>
          </cell>
          <cell r="G99">
            <v>6.7</v>
          </cell>
          <cell r="H99">
            <v>8.1</v>
          </cell>
          <cell r="I99">
            <v>5.6</v>
          </cell>
          <cell r="J99">
            <v>-3.1</v>
          </cell>
          <cell r="K99">
            <v>2.4</v>
          </cell>
        </row>
        <row r="100">
          <cell r="B100" t="str">
            <v>Remaining countries</v>
          </cell>
          <cell r="C100" t="str">
            <v>South Africa</v>
          </cell>
          <cell r="D100">
            <v>15.041630227612579</v>
          </cell>
          <cell r="E100">
            <v>4.5</v>
          </cell>
          <cell r="G100">
            <v>5</v>
          </cell>
          <cell r="H100">
            <v>5.0999999999999996</v>
          </cell>
          <cell r="I100">
            <v>3.1</v>
          </cell>
          <cell r="J100">
            <v>0.7</v>
          </cell>
          <cell r="K100">
            <v>3.2</v>
          </cell>
        </row>
        <row r="101">
          <cell r="C101" t="str">
            <v>Turkey</v>
          </cell>
          <cell r="E101">
            <v>6.5</v>
          </cell>
          <cell r="G101">
            <v>6.2</v>
          </cell>
          <cell r="H101">
            <v>4.5</v>
          </cell>
          <cell r="I101">
            <v>1.3</v>
          </cell>
          <cell r="J101">
            <v>-2.5</v>
          </cell>
          <cell r="K101">
            <v>1.4</v>
          </cell>
        </row>
        <row r="102">
          <cell r="C102" t="str">
            <v xml:space="preserve">Rest </v>
          </cell>
          <cell r="E102">
            <v>68.8</v>
          </cell>
          <cell r="G102">
            <v>6.4605405405405403</v>
          </cell>
          <cell r="H102">
            <v>6.8427027027027032</v>
          </cell>
          <cell r="I102">
            <v>5.6545945945945943</v>
          </cell>
          <cell r="J102">
            <v>3.1491891891891894</v>
          </cell>
          <cell r="K102">
            <v>4.7275675675675677</v>
          </cell>
        </row>
        <row r="103">
          <cell r="B103" t="str">
            <v>World</v>
          </cell>
          <cell r="C103" t="str">
            <v>Turkey</v>
          </cell>
          <cell r="D103">
            <v>100.01518530915853</v>
          </cell>
          <cell r="E103">
            <v>9.8087571686360402</v>
          </cell>
          <cell r="G103">
            <v>5.0635978737391483</v>
          </cell>
          <cell r="H103">
            <v>5.0998958157443743</v>
          </cell>
          <cell r="I103">
            <v>3.0709077821809725</v>
          </cell>
          <cell r="J103">
            <v>-0.6959980422537666</v>
          </cell>
          <cell r="K103">
            <v>2.6385863447200171</v>
          </cell>
        </row>
      </sheetData>
      <sheetData sheetId="13" refreshError="1">
        <row r="3">
          <cell r="B3" t="str">
            <v>EWU - Konjunkturprognose</v>
          </cell>
        </row>
        <row r="5">
          <cell r="D5">
            <v>2007</v>
          </cell>
          <cell r="E5">
            <v>2008</v>
          </cell>
          <cell r="F5">
            <v>2009</v>
          </cell>
          <cell r="G5">
            <v>2010</v>
          </cell>
        </row>
        <row r="7">
          <cell r="B7" t="str">
            <v>Bruttoinlandsprodukt</v>
          </cell>
          <cell r="D7">
            <v>2.6</v>
          </cell>
          <cell r="E7">
            <v>0.7</v>
          </cell>
          <cell r="F7">
            <v>-3.1</v>
          </cell>
          <cell r="G7">
            <v>1</v>
          </cell>
        </row>
        <row r="8">
          <cell r="C8" t="str">
            <v>Privater Verbrauch</v>
          </cell>
          <cell r="D8">
            <v>1.6</v>
          </cell>
          <cell r="E8">
            <v>0.5</v>
          </cell>
          <cell r="F8">
            <v>-1.3</v>
          </cell>
          <cell r="G8">
            <v>0.5</v>
          </cell>
        </row>
        <row r="9">
          <cell r="C9" t="str">
            <v>Staatsverbrauch</v>
          </cell>
          <cell r="D9">
            <v>2.2000000000000002</v>
          </cell>
          <cell r="E9">
            <v>2</v>
          </cell>
          <cell r="F9">
            <v>2.2000000000000002</v>
          </cell>
          <cell r="G9">
            <v>2.8</v>
          </cell>
        </row>
        <row r="10">
          <cell r="C10" t="str">
            <v>Investitionen</v>
          </cell>
          <cell r="D10">
            <v>4.3</v>
          </cell>
          <cell r="E10">
            <v>0.6</v>
          </cell>
          <cell r="F10">
            <v>-6.8</v>
          </cell>
          <cell r="G10">
            <v>0.6</v>
          </cell>
        </row>
        <row r="11">
          <cell r="C11" t="str">
            <v>Ausfuhren</v>
          </cell>
          <cell r="D11">
            <v>5.9</v>
          </cell>
          <cell r="E11">
            <v>1.6</v>
          </cell>
          <cell r="F11">
            <v>-12</v>
          </cell>
          <cell r="G11">
            <v>2.2000000000000002</v>
          </cell>
        </row>
        <row r="12">
          <cell r="C12" t="str">
            <v>Einfuhren</v>
          </cell>
          <cell r="D12">
            <v>5.3</v>
          </cell>
          <cell r="E12">
            <v>1.7</v>
          </cell>
          <cell r="F12">
            <v>-8.8000000000000007</v>
          </cell>
          <cell r="G12">
            <v>2.2000000000000002</v>
          </cell>
        </row>
        <row r="14">
          <cell r="B14" t="str">
            <v>Andere Indikatoren</v>
          </cell>
        </row>
        <row r="15">
          <cell r="C15" t="str">
            <v>Inflationsrate</v>
          </cell>
          <cell r="D15">
            <v>2.1</v>
          </cell>
          <cell r="E15">
            <v>3.3</v>
          </cell>
          <cell r="F15">
            <v>0.7</v>
          </cell>
          <cell r="G15">
            <v>1.9</v>
          </cell>
        </row>
        <row r="16">
          <cell r="C16" t="str">
            <v>Arbeitslosenquote</v>
          </cell>
          <cell r="D16">
            <v>7.4</v>
          </cell>
          <cell r="E16">
            <v>7.5</v>
          </cell>
          <cell r="F16">
            <v>9.1999999999999993</v>
          </cell>
          <cell r="G16">
            <v>9.8000000000000007</v>
          </cell>
        </row>
        <row r="17">
          <cell r="C17" t="str">
            <v>Leistungsbilanzsaldo *</v>
          </cell>
          <cell r="D17">
            <v>0.3</v>
          </cell>
          <cell r="E17">
            <v>-0.6</v>
          </cell>
          <cell r="F17">
            <v>-1</v>
          </cell>
          <cell r="G17">
            <v>-0.7</v>
          </cell>
        </row>
        <row r="18">
          <cell r="C18" t="str">
            <v>Budgetsaldo *</v>
          </cell>
          <cell r="D18">
            <v>-0.6</v>
          </cell>
          <cell r="E18">
            <v>-1.7</v>
          </cell>
          <cell r="F18">
            <v>-4.4000000000000004</v>
          </cell>
          <cell r="G18">
            <v>-4.4000000000000004</v>
          </cell>
        </row>
        <row r="20">
          <cell r="B20" t="str">
            <v>Bruttoinlandsprodukt - Einzelländer</v>
          </cell>
        </row>
        <row r="21">
          <cell r="C21" t="str">
            <v>Deutschland</v>
          </cell>
          <cell r="D21">
            <v>2.4603373382962559</v>
          </cell>
          <cell r="E21">
            <v>1.2949067773285776</v>
          </cell>
          <cell r="F21">
            <v>-3.8488681494667389</v>
          </cell>
          <cell r="G21">
            <v>1.3797103089027161</v>
          </cell>
        </row>
        <row r="22">
          <cell r="C22" t="str">
            <v>Frankreich</v>
          </cell>
          <cell r="D22">
            <v>2.1</v>
          </cell>
          <cell r="E22">
            <v>1.6</v>
          </cell>
          <cell r="F22">
            <v>-0.3</v>
          </cell>
          <cell r="G22">
            <v>1</v>
          </cell>
        </row>
        <row r="23">
          <cell r="C23" t="str">
            <v>Italien</v>
          </cell>
          <cell r="D23">
            <v>1.4645151241982433</v>
          </cell>
          <cell r="E23">
            <v>2.7</v>
          </cell>
          <cell r="F23">
            <v>1.9</v>
          </cell>
          <cell r="G23">
            <v>1.7</v>
          </cell>
        </row>
        <row r="24">
          <cell r="C24" t="str">
            <v>Niederlande</v>
          </cell>
          <cell r="D24">
            <v>3.5</v>
          </cell>
          <cell r="E24">
            <v>2</v>
          </cell>
          <cell r="F24">
            <v>-3.1</v>
          </cell>
          <cell r="G24">
            <v>0.3</v>
          </cell>
        </row>
        <row r="25">
          <cell r="C25" t="str">
            <v>Spanien</v>
          </cell>
          <cell r="D25">
            <v>3.6619022226846454</v>
          </cell>
          <cell r="E25">
            <v>1.1585278641383212</v>
          </cell>
          <cell r="F25">
            <v>-2.604869584469057</v>
          </cell>
          <cell r="G25">
            <v>0.54124731986152597</v>
          </cell>
        </row>
        <row r="26">
          <cell r="B26" t="str">
            <v>*) in Prozent gegenüber Vorjahr   **) in Prozent des BIP</v>
          </cell>
        </row>
        <row r="27">
          <cell r="B27" t="str">
            <v>Inflationsrate (HVPI) - Einzelländer</v>
          </cell>
        </row>
        <row r="28">
          <cell r="C28" t="str">
            <v>Deutschland</v>
          </cell>
          <cell r="D28">
            <v>2.2999999999999998</v>
          </cell>
          <cell r="E28">
            <v>2.7542033626901663</v>
          </cell>
          <cell r="F28">
            <v>0.7</v>
          </cell>
          <cell r="G28">
            <v>1.6</v>
          </cell>
        </row>
        <row r="29">
          <cell r="C29" t="str">
            <v>Frankreich</v>
          </cell>
          <cell r="D29">
            <v>1.6</v>
          </cell>
          <cell r="E29">
            <v>3.2</v>
          </cell>
          <cell r="F29">
            <v>0.5</v>
          </cell>
          <cell r="G29">
            <v>1.8</v>
          </cell>
        </row>
        <row r="30">
          <cell r="C30" t="str">
            <v>Italien</v>
          </cell>
          <cell r="D30">
            <v>2</v>
          </cell>
          <cell r="E30">
            <v>3.4931193151728746</v>
          </cell>
          <cell r="F30">
            <v>0.8</v>
          </cell>
          <cell r="G30">
            <v>1.8252046209949284</v>
          </cell>
        </row>
        <row r="31">
          <cell r="B31" t="str">
            <v>EMU - Macroeconomic Forecast</v>
          </cell>
          <cell r="C31" t="str">
            <v>Niederlande</v>
          </cell>
          <cell r="D31">
            <v>1.6</v>
          </cell>
          <cell r="E31">
            <v>2.2000000000000002</v>
          </cell>
          <cell r="F31">
            <v>1.1000000000000001</v>
          </cell>
          <cell r="G31">
            <v>2.2000000000000002</v>
          </cell>
        </row>
        <row r="32">
          <cell r="C32" t="str">
            <v>Spanien</v>
          </cell>
          <cell r="D32">
            <v>2.8</v>
          </cell>
          <cell r="E32">
            <v>4.0999999999999996</v>
          </cell>
          <cell r="F32">
            <v>0.5</v>
          </cell>
          <cell r="G32">
            <v>2.5</v>
          </cell>
        </row>
        <row r="33">
          <cell r="D33">
            <v>2010</v>
          </cell>
          <cell r="E33">
            <v>2011</v>
          </cell>
          <cell r="F33">
            <v>2012</v>
          </cell>
          <cell r="G33">
            <v>2013</v>
          </cell>
        </row>
        <row r="34">
          <cell r="B34" t="str">
            <v>Nachrichtlich: Consensus-Prognosen</v>
          </cell>
        </row>
        <row r="35">
          <cell r="B35" t="str">
            <v>Real GDP growth</v>
          </cell>
          <cell r="C35" t="str">
            <v xml:space="preserve">      Consensus-Umfrage vom </v>
          </cell>
          <cell r="D35">
            <v>39881</v>
          </cell>
          <cell r="E35">
            <v>39272</v>
          </cell>
          <cell r="F35">
            <v>0.5</v>
          </cell>
          <cell r="G35">
            <v>0.9</v>
          </cell>
        </row>
        <row r="36">
          <cell r="C36" t="str">
            <v>EWU-BIP-Wachstum</v>
          </cell>
          <cell r="D36">
            <v>2.9</v>
          </cell>
          <cell r="E36">
            <v>0.7</v>
          </cell>
          <cell r="F36">
            <v>-2.6</v>
          </cell>
          <cell r="G36">
            <v>0.5</v>
          </cell>
        </row>
        <row r="37">
          <cell r="C37" t="str">
            <v>EWU-Inflationsrate</v>
          </cell>
          <cell r="D37">
            <v>2.2000000000000002</v>
          </cell>
          <cell r="E37">
            <v>3.3</v>
          </cell>
          <cell r="F37">
            <v>0.6</v>
          </cell>
          <cell r="G37">
            <v>1.5</v>
          </cell>
        </row>
        <row r="38">
          <cell r="C38" t="str">
            <v>Investment</v>
          </cell>
          <cell r="D38">
            <v>-0.9</v>
          </cell>
          <cell r="E38">
            <v>2.2999999999999998</v>
          </cell>
          <cell r="F38">
            <v>1.5</v>
          </cell>
          <cell r="G38">
            <v>2.2000000000000002</v>
          </cell>
        </row>
        <row r="39">
          <cell r="C39" t="str">
            <v>Exports</v>
          </cell>
          <cell r="D39">
            <v>10.9</v>
          </cell>
          <cell r="E39">
            <v>6.6</v>
          </cell>
          <cell r="F39">
            <v>3.8</v>
          </cell>
          <cell r="G39">
            <v>4.5999999999999996</v>
          </cell>
        </row>
        <row r="40">
          <cell r="B40" t="str">
            <v>*) in Prozent des BIP</v>
          </cell>
          <cell r="C40" t="str">
            <v>Imports</v>
          </cell>
          <cell r="D40">
            <v>9.1</v>
          </cell>
          <cell r="E40">
            <v>4.8</v>
          </cell>
          <cell r="F40">
            <v>3.4</v>
          </cell>
          <cell r="G40">
            <v>4.9000000000000004</v>
          </cell>
        </row>
        <row r="45">
          <cell r="B45" t="str">
            <v>EMU - Macroeconomic Forecast</v>
          </cell>
          <cell r="C45" t="str">
            <v>Current account balance*</v>
          </cell>
          <cell r="D45">
            <v>-0.4</v>
          </cell>
          <cell r="E45">
            <v>-0.7</v>
          </cell>
          <cell r="F45">
            <v>-0.6</v>
          </cell>
          <cell r="G45">
            <v>-0.5</v>
          </cell>
        </row>
        <row r="46">
          <cell r="C46" t="str">
            <v>Public budget balance*</v>
          </cell>
          <cell r="D46">
            <v>-6.3</v>
          </cell>
          <cell r="E46">
            <v>-4.4000000000000004</v>
          </cell>
          <cell r="F46">
            <v>-3.4</v>
          </cell>
          <cell r="G46">
            <v>-2.4</v>
          </cell>
        </row>
        <row r="47">
          <cell r="D47">
            <v>2007</v>
          </cell>
          <cell r="E47">
            <v>2008</v>
          </cell>
          <cell r="F47">
            <v>2009</v>
          </cell>
          <cell r="G47">
            <v>2010</v>
          </cell>
        </row>
        <row r="48">
          <cell r="B48" t="str">
            <v>Consensus forecasts</v>
          </cell>
        </row>
        <row r="49">
          <cell r="B49" t="str">
            <v>Real GDP growth</v>
          </cell>
          <cell r="C49" t="str">
            <v>Date of survey: Jan 09, 2012</v>
          </cell>
          <cell r="D49">
            <v>2.6</v>
          </cell>
          <cell r="E49">
            <v>0.7</v>
          </cell>
          <cell r="F49">
            <v>-3.1</v>
          </cell>
          <cell r="G49">
            <v>1</v>
          </cell>
        </row>
        <row r="50">
          <cell r="C50" t="str">
            <v>Private consumption</v>
          </cell>
          <cell r="D50">
            <v>1.6</v>
          </cell>
          <cell r="E50">
            <v>1.6</v>
          </cell>
          <cell r="F50">
            <v>-0.3</v>
          </cell>
          <cell r="G50">
            <v>1</v>
          </cell>
        </row>
        <row r="51">
          <cell r="C51" t="str">
            <v>Public consumption</v>
          </cell>
          <cell r="D51">
            <v>2.2000000000000002</v>
          </cell>
          <cell r="E51">
            <v>2.7</v>
          </cell>
          <cell r="F51">
            <v>1.9</v>
          </cell>
          <cell r="G51">
            <v>1.7</v>
          </cell>
        </row>
        <row r="52">
          <cell r="C52" t="str">
            <v>Investment</v>
          </cell>
          <cell r="D52">
            <v>4.3</v>
          </cell>
          <cell r="E52">
            <v>0.6</v>
          </cell>
          <cell r="F52">
            <v>-6.8</v>
          </cell>
          <cell r="G52">
            <v>0.6</v>
          </cell>
        </row>
        <row r="53">
          <cell r="C53" t="str">
            <v>Exports</v>
          </cell>
          <cell r="D53">
            <v>5.9</v>
          </cell>
          <cell r="E53">
            <v>1.6</v>
          </cell>
          <cell r="F53">
            <v>-12</v>
          </cell>
          <cell r="G53">
            <v>2.2000000000000002</v>
          </cell>
        </row>
        <row r="54">
          <cell r="B54" t="str">
            <v>*) as percentage of GDP</v>
          </cell>
          <cell r="C54" t="str">
            <v>Imports</v>
          </cell>
          <cell r="D54">
            <v>5.3</v>
          </cell>
          <cell r="E54">
            <v>1.7</v>
          </cell>
          <cell r="F54">
            <v>-8.8000000000000007</v>
          </cell>
          <cell r="G54">
            <v>2.2000000000000002</v>
          </cell>
        </row>
        <row r="56">
          <cell r="B56" t="str">
            <v>Other Indicators</v>
          </cell>
        </row>
        <row r="57">
          <cell r="C57" t="str">
            <v>Inflation rate</v>
          </cell>
          <cell r="D57">
            <v>2.1</v>
          </cell>
          <cell r="E57">
            <v>3.3</v>
          </cell>
          <cell r="F57">
            <v>0.7</v>
          </cell>
          <cell r="G57">
            <v>1.9</v>
          </cell>
        </row>
        <row r="58">
          <cell r="C58" t="str">
            <v>Unemployment rate</v>
          </cell>
          <cell r="D58">
            <v>7.4</v>
          </cell>
          <cell r="E58">
            <v>7.5</v>
          </cell>
          <cell r="F58">
            <v>9.1999999999999993</v>
          </cell>
          <cell r="G58">
            <v>9.8000000000000007</v>
          </cell>
        </row>
        <row r="59">
          <cell r="C59" t="str">
            <v>Current account balance*</v>
          </cell>
          <cell r="D59">
            <v>0.3</v>
          </cell>
          <cell r="E59">
            <v>-0.6</v>
          </cell>
          <cell r="F59">
            <v>-1</v>
          </cell>
          <cell r="G59">
            <v>-0.7</v>
          </cell>
        </row>
        <row r="60">
          <cell r="C60" t="str">
            <v>Public budget balance*</v>
          </cell>
          <cell r="D60">
            <v>-0.6</v>
          </cell>
          <cell r="E60">
            <v>-1.7</v>
          </cell>
          <cell r="F60">
            <v>-4.4000000000000004</v>
          </cell>
          <cell r="G60">
            <v>-4.4000000000000004</v>
          </cell>
        </row>
        <row r="62">
          <cell r="B62" t="str">
            <v>GDP growth - individual countries</v>
          </cell>
        </row>
        <row r="63">
          <cell r="C63" t="str">
            <v>Germany</v>
          </cell>
          <cell r="D63">
            <v>2.4603373382962559</v>
          </cell>
          <cell r="E63">
            <v>1.2949067773285776</v>
          </cell>
          <cell r="F63">
            <v>-3.8488681494667389</v>
          </cell>
          <cell r="G63">
            <v>1.3797103089027161</v>
          </cell>
        </row>
        <row r="64">
          <cell r="C64" t="str">
            <v>France</v>
          </cell>
          <cell r="D64">
            <v>2.1</v>
          </cell>
          <cell r="E64">
            <v>0.7</v>
          </cell>
          <cell r="F64">
            <v>-2</v>
          </cell>
          <cell r="G64">
            <v>1</v>
          </cell>
        </row>
        <row r="65">
          <cell r="C65" t="str">
            <v>Italy</v>
          </cell>
          <cell r="D65">
            <v>1.4645151241982433</v>
          </cell>
          <cell r="E65">
            <v>-1.0430330601321458</v>
          </cell>
          <cell r="F65">
            <v>-3.6355034156631945</v>
          </cell>
          <cell r="G65">
            <v>0.94931158320309805</v>
          </cell>
        </row>
        <row r="66">
          <cell r="C66" t="str">
            <v>Netherlands</v>
          </cell>
          <cell r="D66">
            <v>3.5</v>
          </cell>
          <cell r="E66">
            <v>2</v>
          </cell>
          <cell r="F66">
            <v>-3.1</v>
          </cell>
          <cell r="G66">
            <v>0.3</v>
          </cell>
        </row>
        <row r="67">
          <cell r="C67" t="str">
            <v>Spain</v>
          </cell>
          <cell r="D67">
            <v>3.6619022226846454</v>
          </cell>
          <cell r="E67">
            <v>1.1585278641383212</v>
          </cell>
          <cell r="F67">
            <v>-2.604869584469057</v>
          </cell>
          <cell r="G67">
            <v>0.54124731986152597</v>
          </cell>
        </row>
        <row r="69">
          <cell r="B69" t="str">
            <v>Inflation rate (HICP) - individual countries</v>
          </cell>
        </row>
        <row r="70">
          <cell r="C70" t="str">
            <v>Germany</v>
          </cell>
          <cell r="D70">
            <v>2.2999999999999998</v>
          </cell>
          <cell r="E70">
            <v>2.7542033626901663</v>
          </cell>
          <cell r="F70">
            <v>0.7</v>
          </cell>
          <cell r="G70">
            <v>1.6</v>
          </cell>
        </row>
        <row r="71">
          <cell r="C71" t="str">
            <v>France</v>
          </cell>
          <cell r="D71">
            <v>1.6</v>
          </cell>
          <cell r="E71">
            <v>3.2</v>
          </cell>
          <cell r="F71">
            <v>0.5</v>
          </cell>
          <cell r="G71">
            <v>1.8</v>
          </cell>
        </row>
        <row r="72">
          <cell r="C72" t="str">
            <v>Italy</v>
          </cell>
          <cell r="D72">
            <v>2</v>
          </cell>
          <cell r="E72">
            <v>3.4931193151728746</v>
          </cell>
          <cell r="F72">
            <v>0.8</v>
          </cell>
          <cell r="G72">
            <v>1.8252046209949284</v>
          </cell>
        </row>
        <row r="73">
          <cell r="C73" t="str">
            <v>Netherlands</v>
          </cell>
          <cell r="D73">
            <v>1.6</v>
          </cell>
          <cell r="E73">
            <v>2.2000000000000002</v>
          </cell>
          <cell r="F73">
            <v>1.1000000000000001</v>
          </cell>
          <cell r="G73">
            <v>2.2000000000000002</v>
          </cell>
        </row>
        <row r="74">
          <cell r="C74" t="str">
            <v>Spain</v>
          </cell>
          <cell r="D74">
            <v>2.8</v>
          </cell>
          <cell r="E74">
            <v>4.0999999999999996</v>
          </cell>
          <cell r="F74">
            <v>0.5</v>
          </cell>
          <cell r="G74">
            <v>2.5</v>
          </cell>
        </row>
        <row r="76">
          <cell r="B76" t="str">
            <v>Consensus forecasts</v>
          </cell>
        </row>
        <row r="77">
          <cell r="C77" t="str">
            <v>Date of survey: March 9, 09</v>
          </cell>
        </row>
        <row r="78">
          <cell r="C78" t="str">
            <v>EMU Real GDP growth</v>
          </cell>
          <cell r="D78">
            <v>2.9</v>
          </cell>
          <cell r="E78">
            <v>0.7</v>
          </cell>
          <cell r="F78">
            <v>-2.6</v>
          </cell>
          <cell r="G78">
            <v>0.5</v>
          </cell>
        </row>
        <row r="79">
          <cell r="C79" t="str">
            <v>EMU inflation rate</v>
          </cell>
          <cell r="D79">
            <v>2.2000000000000002</v>
          </cell>
          <cell r="E79">
            <v>3.3</v>
          </cell>
          <cell r="F79">
            <v>0.6</v>
          </cell>
          <cell r="G79">
            <v>1.5</v>
          </cell>
        </row>
        <row r="82">
          <cell r="B82" t="str">
            <v>*) as percentage of GDP</v>
          </cell>
        </row>
      </sheetData>
      <sheetData sheetId="14" refreshError="1">
        <row r="6">
          <cell r="D6">
            <v>39871.388981481483</v>
          </cell>
          <cell r="E6" t="str">
            <v>+ 3 Monate</v>
          </cell>
          <cell r="F6" t="str">
            <v>+ 6 Monate</v>
          </cell>
          <cell r="G6" t="str">
            <v>+ 12 Monate</v>
          </cell>
        </row>
        <row r="8">
          <cell r="B8" t="str">
            <v>Leitzinsen</v>
          </cell>
        </row>
        <row r="9">
          <cell r="C9" t="str">
            <v>USA (FF target)</v>
          </cell>
          <cell r="D9">
            <v>0.25</v>
          </cell>
          <cell r="E9">
            <v>0.25</v>
          </cell>
          <cell r="F9">
            <v>0.25</v>
          </cell>
          <cell r="G9">
            <v>0.25</v>
          </cell>
        </row>
        <row r="10">
          <cell r="C10" t="str">
            <v>EWU (Repo)</v>
          </cell>
          <cell r="D10">
            <v>2</v>
          </cell>
          <cell r="E10">
            <v>1</v>
          </cell>
          <cell r="F10">
            <v>1</v>
          </cell>
          <cell r="G10">
            <v>1</v>
          </cell>
        </row>
        <row r="11">
          <cell r="C11" t="str">
            <v>Japan (O/N target)</v>
          </cell>
          <cell r="D11">
            <v>0.1</v>
          </cell>
          <cell r="E11">
            <v>0.1</v>
          </cell>
          <cell r="F11">
            <v>0.1</v>
          </cell>
          <cell r="G11">
            <v>0.1</v>
          </cell>
        </row>
        <row r="13">
          <cell r="B13" t="str">
            <v>3-Monats-Zinsen</v>
          </cell>
        </row>
        <row r="14">
          <cell r="C14" t="str">
            <v>USA (Libor)</v>
          </cell>
          <cell r="D14">
            <v>1.26125</v>
          </cell>
          <cell r="E14">
            <v>1</v>
          </cell>
          <cell r="F14">
            <v>0.7</v>
          </cell>
          <cell r="G14">
            <v>0.5</v>
          </cell>
        </row>
        <row r="15">
          <cell r="C15" t="str">
            <v>EWU (Euribor)</v>
          </cell>
          <cell r="D15">
            <v>1.8480000000000001</v>
          </cell>
          <cell r="E15">
            <v>1.65</v>
          </cell>
          <cell r="F15">
            <v>1.5</v>
          </cell>
          <cell r="G15">
            <v>1.4</v>
          </cell>
        </row>
        <row r="16">
          <cell r="C16" t="str">
            <v>Japan (Tibor)</v>
          </cell>
          <cell r="D16">
            <v>0.70199999999999996</v>
          </cell>
          <cell r="E16">
            <v>0.6</v>
          </cell>
          <cell r="F16">
            <v>0.55000000000000004</v>
          </cell>
          <cell r="G16">
            <v>0.5</v>
          </cell>
        </row>
        <row r="17">
          <cell r="C17" t="str">
            <v>Australien (Libor)</v>
          </cell>
          <cell r="D17">
            <v>3.7875000000000001</v>
          </cell>
          <cell r="E17">
            <v>3.6</v>
          </cell>
          <cell r="F17">
            <v>3.1</v>
          </cell>
          <cell r="G17">
            <v>3.2</v>
          </cell>
        </row>
        <row r="18">
          <cell r="C18" t="str">
            <v>Großbritannien (Libor)</v>
          </cell>
          <cell r="D18">
            <v>2.0631300000000006</v>
          </cell>
          <cell r="E18">
            <v>1.6</v>
          </cell>
          <cell r="F18">
            <v>1.3</v>
          </cell>
          <cell r="G18">
            <v>1.2</v>
          </cell>
        </row>
        <row r="19">
          <cell r="C19" t="str">
            <v>Kanada (Libor)</v>
          </cell>
          <cell r="D19">
            <v>1.39333</v>
          </cell>
          <cell r="E19">
            <v>1.1000000000000001</v>
          </cell>
          <cell r="F19">
            <v>1</v>
          </cell>
          <cell r="G19">
            <v>0.95</v>
          </cell>
        </row>
        <row r="20">
          <cell r="C20" t="str">
            <v>Neuseeland</v>
          </cell>
          <cell r="D20">
            <v>3.53</v>
          </cell>
          <cell r="E20">
            <v>3.6</v>
          </cell>
          <cell r="F20">
            <v>3.2</v>
          </cell>
          <cell r="G20">
            <v>3</v>
          </cell>
        </row>
        <row r="21">
          <cell r="C21" t="str">
            <v>Norwegen (Oibor)</v>
          </cell>
          <cell r="D21">
            <v>3.22</v>
          </cell>
          <cell r="E21">
            <v>3</v>
          </cell>
          <cell r="F21">
            <v>2.75</v>
          </cell>
          <cell r="G21">
            <v>2.75</v>
          </cell>
        </row>
        <row r="22">
          <cell r="C22" t="str">
            <v>Polen (Wibor)</v>
          </cell>
          <cell r="D22">
            <v>4.53</v>
          </cell>
          <cell r="E22">
            <v>3.7</v>
          </cell>
          <cell r="F22">
            <v>3.3</v>
          </cell>
          <cell r="G22">
            <v>3.3</v>
          </cell>
        </row>
        <row r="23">
          <cell r="C23" t="str">
            <v>Schweden (Stibor)</v>
          </cell>
          <cell r="D23">
            <v>1.24</v>
          </cell>
          <cell r="E23">
            <v>1</v>
          </cell>
          <cell r="F23">
            <v>1</v>
          </cell>
          <cell r="G23">
            <v>1</v>
          </cell>
        </row>
        <row r="24">
          <cell r="C24" t="str">
            <v>Schweiz (Libor)</v>
          </cell>
          <cell r="D24">
            <v>0.5</v>
          </cell>
          <cell r="E24">
            <v>0.5</v>
          </cell>
          <cell r="F24">
            <v>0.5</v>
          </cell>
          <cell r="G24">
            <v>0.45</v>
          </cell>
        </row>
        <row r="25">
          <cell r="C25" t="str">
            <v>Südafrika (Jibar)</v>
          </cell>
          <cell r="D25">
            <v>9.77</v>
          </cell>
          <cell r="E25">
            <v>9.6999999999999993</v>
          </cell>
          <cell r="F25">
            <v>9.1999999999999993</v>
          </cell>
          <cell r="G25">
            <v>8.9</v>
          </cell>
        </row>
        <row r="26">
          <cell r="C26" t="str">
            <v>Tschechien (Pribor)</v>
          </cell>
          <cell r="D26">
            <v>2.5099999999999998</v>
          </cell>
          <cell r="E26">
            <v>1.7</v>
          </cell>
          <cell r="F26">
            <v>1.3</v>
          </cell>
          <cell r="G26">
            <v>1.3</v>
          </cell>
        </row>
        <row r="27">
          <cell r="C27" t="str">
            <v>Türkei</v>
          </cell>
          <cell r="D27">
            <v>12</v>
          </cell>
          <cell r="E27">
            <v>11.75</v>
          </cell>
          <cell r="F27">
            <v>11.2</v>
          </cell>
          <cell r="G27">
            <v>11.1</v>
          </cell>
        </row>
        <row r="28">
          <cell r="C28" t="str">
            <v>Ungarn (Bubor)</v>
          </cell>
          <cell r="D28">
            <v>9.51</v>
          </cell>
          <cell r="E28">
            <v>8.3000000000000007</v>
          </cell>
          <cell r="F28">
            <v>7.2</v>
          </cell>
          <cell r="G28">
            <v>7.2</v>
          </cell>
        </row>
        <row r="30">
          <cell r="B30" t="str">
            <v>10-Jahres-Renditen</v>
          </cell>
        </row>
        <row r="31">
          <cell r="C31" t="str">
            <v>USA *</v>
          </cell>
          <cell r="D31">
            <v>2.9871000000000003</v>
          </cell>
          <cell r="E31">
            <v>2.2999999999999998</v>
          </cell>
          <cell r="F31">
            <v>2.6</v>
          </cell>
          <cell r="G31">
            <v>3.7</v>
          </cell>
        </row>
        <row r="32">
          <cell r="C32" t="str">
            <v>EWU</v>
          </cell>
          <cell r="D32">
            <v>3.11</v>
          </cell>
          <cell r="E32">
            <v>2.7</v>
          </cell>
          <cell r="F32">
            <v>3</v>
          </cell>
          <cell r="G32">
            <v>3.6</v>
          </cell>
        </row>
        <row r="33">
          <cell r="C33" t="str">
            <v>Japan *</v>
          </cell>
          <cell r="D33">
            <v>1.2749999999999999</v>
          </cell>
          <cell r="E33">
            <v>1.2</v>
          </cell>
          <cell r="F33">
            <v>1.25</v>
          </cell>
          <cell r="G33">
            <v>1.35</v>
          </cell>
        </row>
        <row r="34">
          <cell r="C34" t="str">
            <v>Australien *</v>
          </cell>
          <cell r="D34">
            <v>4.3849999999999998</v>
          </cell>
          <cell r="E34">
            <v>3.9</v>
          </cell>
          <cell r="F34">
            <v>4.0999999999999996</v>
          </cell>
          <cell r="G34">
            <v>4.5</v>
          </cell>
        </row>
        <row r="35">
          <cell r="C35" t="str">
            <v>Großbritannien</v>
          </cell>
          <cell r="D35">
            <v>3.5959999999999996</v>
          </cell>
          <cell r="E35">
            <v>3.1</v>
          </cell>
          <cell r="F35">
            <v>3</v>
          </cell>
          <cell r="G35">
            <v>3.5</v>
          </cell>
        </row>
        <row r="36">
          <cell r="C36" t="str">
            <v>Kanada *</v>
          </cell>
          <cell r="D36">
            <v>3.145</v>
          </cell>
          <cell r="E36">
            <v>2.8</v>
          </cell>
          <cell r="F36">
            <v>3.1</v>
          </cell>
          <cell r="G36">
            <v>3.85</v>
          </cell>
        </row>
        <row r="37">
          <cell r="C37" t="str">
            <v>Neuseeland *</v>
          </cell>
          <cell r="D37">
            <v>4.5149999999999997</v>
          </cell>
          <cell r="E37">
            <v>4</v>
          </cell>
          <cell r="F37">
            <v>4.0999999999999996</v>
          </cell>
          <cell r="G37">
            <v>4.3</v>
          </cell>
        </row>
        <row r="38">
          <cell r="C38" t="str">
            <v>Norwegen</v>
          </cell>
          <cell r="D38">
            <v>3.8719999999999994</v>
          </cell>
          <cell r="E38">
            <v>3.6</v>
          </cell>
          <cell r="F38">
            <v>3.9</v>
          </cell>
          <cell r="G38">
            <v>4</v>
          </cell>
        </row>
        <row r="39">
          <cell r="C39" t="str">
            <v>Polen</v>
          </cell>
          <cell r="D39">
            <v>6.1559999999999997</v>
          </cell>
          <cell r="E39">
            <v>6</v>
          </cell>
          <cell r="F39">
            <v>5.7</v>
          </cell>
          <cell r="G39">
            <v>5</v>
          </cell>
        </row>
        <row r="40">
          <cell r="C40" t="str">
            <v>Schweden</v>
          </cell>
          <cell r="D40">
            <v>2.86</v>
          </cell>
          <cell r="E40">
            <v>2.7</v>
          </cell>
          <cell r="F40">
            <v>3</v>
          </cell>
          <cell r="G40">
            <v>3.1</v>
          </cell>
        </row>
        <row r="41">
          <cell r="C41" t="str">
            <v>Schweiz</v>
          </cell>
          <cell r="D41">
            <v>2.2759999999999998</v>
          </cell>
          <cell r="E41">
            <v>2.1</v>
          </cell>
          <cell r="F41">
            <v>2.25</v>
          </cell>
          <cell r="G41">
            <v>2.4500000000000002</v>
          </cell>
        </row>
        <row r="42">
          <cell r="C42" t="str">
            <v>Südafrika *</v>
          </cell>
          <cell r="D42">
            <v>8.44</v>
          </cell>
          <cell r="E42">
            <v>7.9</v>
          </cell>
          <cell r="F42">
            <v>7.5</v>
          </cell>
          <cell r="G42">
            <v>7.3</v>
          </cell>
        </row>
        <row r="43">
          <cell r="C43" t="str">
            <v>Tschechien</v>
          </cell>
          <cell r="D43">
            <v>4.8899999999999997</v>
          </cell>
          <cell r="E43">
            <v>4.5999999999999996</v>
          </cell>
          <cell r="F43">
            <v>4.4000000000000004</v>
          </cell>
          <cell r="G43">
            <v>4</v>
          </cell>
        </row>
        <row r="44">
          <cell r="C44" t="str">
            <v>Türkei**</v>
          </cell>
          <cell r="D44">
            <v>18</v>
          </cell>
          <cell r="E44">
            <v>16</v>
          </cell>
          <cell r="F44">
            <v>14.5</v>
          </cell>
          <cell r="G44">
            <v>13.4</v>
          </cell>
        </row>
        <row r="45">
          <cell r="C45" t="str">
            <v>Ungarn</v>
          </cell>
          <cell r="D45">
            <v>11.73</v>
          </cell>
          <cell r="E45">
            <v>10.5</v>
          </cell>
          <cell r="F45">
            <v>9.5</v>
          </cell>
          <cell r="G45">
            <v>8</v>
          </cell>
        </row>
        <row r="47">
          <cell r="B47" t="str">
            <v>*   bei halbjährlicher Zinszahlung, ** 5-Jahres-Rendite</v>
          </cell>
        </row>
        <row r="58">
          <cell r="D58" t="str">
            <v>actual</v>
          </cell>
          <cell r="E58" t="str">
            <v>+ 3 months</v>
          </cell>
          <cell r="F58" t="str">
            <v>+ 6 months</v>
          </cell>
          <cell r="G58" t="str">
            <v>+ 12 months</v>
          </cell>
        </row>
        <row r="60">
          <cell r="B60" t="str">
            <v>Official Rates</v>
          </cell>
        </row>
        <row r="61">
          <cell r="C61" t="str">
            <v>USA (FF target)</v>
          </cell>
          <cell r="D61">
            <v>0.25</v>
          </cell>
          <cell r="E61">
            <v>0.25</v>
          </cell>
          <cell r="F61">
            <v>0.25</v>
          </cell>
          <cell r="G61">
            <v>0.25</v>
          </cell>
        </row>
        <row r="62">
          <cell r="C62" t="str">
            <v>EMU (repo rate)</v>
          </cell>
          <cell r="D62">
            <v>2</v>
          </cell>
          <cell r="E62">
            <v>1</v>
          </cell>
          <cell r="F62">
            <v>1</v>
          </cell>
          <cell r="G62">
            <v>1</v>
          </cell>
        </row>
        <row r="63">
          <cell r="C63" t="str">
            <v>Japan (O/N target)</v>
          </cell>
          <cell r="D63">
            <v>0.1</v>
          </cell>
          <cell r="E63">
            <v>0.1</v>
          </cell>
          <cell r="F63">
            <v>0.1</v>
          </cell>
          <cell r="G63">
            <v>0.1</v>
          </cell>
        </row>
        <row r="65">
          <cell r="B65" t="str">
            <v>3-months rates</v>
          </cell>
        </row>
        <row r="66">
          <cell r="C66" t="str">
            <v>USA (Libor)</v>
          </cell>
          <cell r="D66">
            <v>1.26125</v>
          </cell>
          <cell r="E66">
            <v>1</v>
          </cell>
          <cell r="F66">
            <v>0.7</v>
          </cell>
          <cell r="G66">
            <v>0.5</v>
          </cell>
        </row>
        <row r="67">
          <cell r="C67" t="str">
            <v>EMU (Euribor)</v>
          </cell>
          <cell r="D67">
            <v>1.8480000000000001</v>
          </cell>
          <cell r="E67">
            <v>1.65</v>
          </cell>
          <cell r="F67">
            <v>1.5</v>
          </cell>
          <cell r="G67">
            <v>1.4</v>
          </cell>
        </row>
        <row r="68">
          <cell r="C68" t="str">
            <v>Japan (Tibor)</v>
          </cell>
          <cell r="D68">
            <v>0.70199999999999996</v>
          </cell>
          <cell r="E68">
            <v>0.6</v>
          </cell>
          <cell r="F68">
            <v>0.55000000000000004</v>
          </cell>
          <cell r="G68">
            <v>0.5</v>
          </cell>
        </row>
        <row r="69">
          <cell r="C69" t="str">
            <v>Australia (Libor)</v>
          </cell>
          <cell r="D69">
            <v>3.7875000000000001</v>
          </cell>
          <cell r="E69">
            <v>3.6</v>
          </cell>
          <cell r="F69">
            <v>3.1</v>
          </cell>
          <cell r="G69">
            <v>3.2</v>
          </cell>
        </row>
        <row r="70">
          <cell r="C70" t="str">
            <v>United Kingdom (Libor)</v>
          </cell>
          <cell r="D70">
            <v>2.0631300000000006</v>
          </cell>
          <cell r="E70">
            <v>1.6</v>
          </cell>
          <cell r="F70">
            <v>1.3</v>
          </cell>
          <cell r="G70">
            <v>1.2</v>
          </cell>
        </row>
        <row r="71">
          <cell r="C71" t="str">
            <v>Canad (Libor)</v>
          </cell>
          <cell r="D71">
            <v>1.39333</v>
          </cell>
          <cell r="E71">
            <v>1.1000000000000001</v>
          </cell>
          <cell r="F71">
            <v>1</v>
          </cell>
          <cell r="G71">
            <v>0.95</v>
          </cell>
        </row>
        <row r="72">
          <cell r="C72" t="str">
            <v>New Zealand</v>
          </cell>
          <cell r="D72">
            <v>3.53</v>
          </cell>
          <cell r="E72">
            <v>3.6</v>
          </cell>
          <cell r="F72">
            <v>3.2</v>
          </cell>
          <cell r="G72">
            <v>3</v>
          </cell>
        </row>
        <row r="73">
          <cell r="C73" t="str">
            <v>Norway (Oibor)</v>
          </cell>
          <cell r="D73">
            <v>3.22</v>
          </cell>
          <cell r="E73">
            <v>3</v>
          </cell>
          <cell r="F73">
            <v>2.75</v>
          </cell>
          <cell r="G73">
            <v>2.75</v>
          </cell>
        </row>
        <row r="74">
          <cell r="C74" t="str">
            <v>Poland (Wibor)</v>
          </cell>
          <cell r="D74">
            <v>4.53</v>
          </cell>
          <cell r="E74">
            <v>3.7</v>
          </cell>
          <cell r="F74">
            <v>3.3</v>
          </cell>
          <cell r="G74">
            <v>3.3</v>
          </cell>
        </row>
        <row r="75">
          <cell r="C75" t="str">
            <v>Sweden (Stibor)</v>
          </cell>
          <cell r="D75">
            <v>1.24</v>
          </cell>
          <cell r="E75">
            <v>1</v>
          </cell>
          <cell r="F75">
            <v>1</v>
          </cell>
          <cell r="G75">
            <v>1</v>
          </cell>
        </row>
        <row r="76">
          <cell r="C76" t="str">
            <v>Switzerland (Libor)</v>
          </cell>
          <cell r="D76">
            <v>0.5</v>
          </cell>
          <cell r="E76">
            <v>0.5</v>
          </cell>
          <cell r="F76">
            <v>0.5</v>
          </cell>
          <cell r="G76">
            <v>0.45</v>
          </cell>
        </row>
        <row r="77">
          <cell r="C77" t="str">
            <v>South Africa (Jibar)</v>
          </cell>
          <cell r="D77">
            <v>9.77</v>
          </cell>
          <cell r="E77">
            <v>9.6999999999999993</v>
          </cell>
          <cell r="F77">
            <v>9.1999999999999993</v>
          </cell>
          <cell r="G77">
            <v>8.9</v>
          </cell>
        </row>
        <row r="78">
          <cell r="C78" t="str">
            <v>Czech Republic (Pribor)</v>
          </cell>
          <cell r="D78">
            <v>2.5099999999999998</v>
          </cell>
          <cell r="E78">
            <v>1.7</v>
          </cell>
          <cell r="F78">
            <v>1.3</v>
          </cell>
          <cell r="G78">
            <v>1.3</v>
          </cell>
        </row>
        <row r="79">
          <cell r="C79" t="str">
            <v>Turkey</v>
          </cell>
          <cell r="D79">
            <v>12</v>
          </cell>
          <cell r="E79">
            <v>11.75</v>
          </cell>
          <cell r="F79">
            <v>11.2</v>
          </cell>
          <cell r="G79">
            <v>11.1</v>
          </cell>
        </row>
        <row r="80">
          <cell r="C80" t="str">
            <v>Hungary (Bubor)</v>
          </cell>
          <cell r="D80">
            <v>9.51</v>
          </cell>
          <cell r="E80">
            <v>8.3000000000000007</v>
          </cell>
          <cell r="F80">
            <v>7.2</v>
          </cell>
          <cell r="G80">
            <v>7.2</v>
          </cell>
        </row>
        <row r="82">
          <cell r="B82" t="str">
            <v>10-year yields</v>
          </cell>
        </row>
        <row r="83">
          <cell r="C83" t="str">
            <v>USA *</v>
          </cell>
          <cell r="D83">
            <v>2.9871000000000003</v>
          </cell>
          <cell r="E83">
            <v>2.2999999999999998</v>
          </cell>
          <cell r="F83">
            <v>2.6</v>
          </cell>
          <cell r="G83">
            <v>3.7</v>
          </cell>
        </row>
        <row r="84">
          <cell r="C84" t="str">
            <v>EMU</v>
          </cell>
          <cell r="D84">
            <v>3.11</v>
          </cell>
          <cell r="E84">
            <v>2.7</v>
          </cell>
          <cell r="F84">
            <v>3</v>
          </cell>
          <cell r="G84">
            <v>3.6</v>
          </cell>
        </row>
        <row r="85">
          <cell r="C85" t="str">
            <v>Japan *</v>
          </cell>
          <cell r="D85">
            <v>1.2749999999999999</v>
          </cell>
          <cell r="E85">
            <v>1.2</v>
          </cell>
          <cell r="F85">
            <v>1.25</v>
          </cell>
          <cell r="G85">
            <v>1.35</v>
          </cell>
        </row>
        <row r="86">
          <cell r="C86" t="str">
            <v>Australia *</v>
          </cell>
          <cell r="D86">
            <v>4.3849999999999998</v>
          </cell>
          <cell r="E86">
            <v>3.9</v>
          </cell>
          <cell r="F86">
            <v>4.0999999999999996</v>
          </cell>
          <cell r="G86">
            <v>4.5</v>
          </cell>
        </row>
        <row r="87">
          <cell r="C87" t="str">
            <v>United Kingdon</v>
          </cell>
          <cell r="D87">
            <v>3.5959999999999996</v>
          </cell>
          <cell r="E87">
            <v>3.1</v>
          </cell>
          <cell r="F87">
            <v>3</v>
          </cell>
          <cell r="G87">
            <v>3.5</v>
          </cell>
        </row>
        <row r="88">
          <cell r="C88" t="str">
            <v>Canada *</v>
          </cell>
          <cell r="D88">
            <v>3.145</v>
          </cell>
          <cell r="E88">
            <v>2.8</v>
          </cell>
          <cell r="F88">
            <v>3.1</v>
          </cell>
          <cell r="G88">
            <v>3.85</v>
          </cell>
        </row>
        <row r="89">
          <cell r="C89" t="str">
            <v>New Zealand *</v>
          </cell>
          <cell r="D89">
            <v>4.5149999999999997</v>
          </cell>
          <cell r="E89">
            <v>4</v>
          </cell>
          <cell r="F89">
            <v>4.0999999999999996</v>
          </cell>
          <cell r="G89">
            <v>4.3</v>
          </cell>
        </row>
        <row r="90">
          <cell r="C90" t="str">
            <v>Norway</v>
          </cell>
          <cell r="D90">
            <v>3.8719999999999994</v>
          </cell>
          <cell r="E90">
            <v>3.6</v>
          </cell>
          <cell r="F90">
            <v>3.9</v>
          </cell>
          <cell r="G90">
            <v>4</v>
          </cell>
        </row>
        <row r="91">
          <cell r="C91" t="str">
            <v>Poland</v>
          </cell>
          <cell r="D91">
            <v>6.1559999999999997</v>
          </cell>
          <cell r="E91">
            <v>6</v>
          </cell>
          <cell r="F91">
            <v>5.7</v>
          </cell>
          <cell r="G91">
            <v>5</v>
          </cell>
        </row>
        <row r="92">
          <cell r="C92" t="str">
            <v>Sweden</v>
          </cell>
          <cell r="D92">
            <v>2.86</v>
          </cell>
          <cell r="E92">
            <v>2.7</v>
          </cell>
          <cell r="F92">
            <v>3</v>
          </cell>
          <cell r="G92">
            <v>3.1</v>
          </cell>
        </row>
        <row r="93">
          <cell r="C93" t="str">
            <v>Switzerland</v>
          </cell>
          <cell r="D93">
            <v>2.2759999999999998</v>
          </cell>
          <cell r="E93">
            <v>2.1</v>
          </cell>
          <cell r="F93">
            <v>2.25</v>
          </cell>
          <cell r="G93">
            <v>2.4500000000000002</v>
          </cell>
        </row>
        <row r="94">
          <cell r="C94" t="str">
            <v>South Africa *</v>
          </cell>
          <cell r="D94">
            <v>8.44</v>
          </cell>
          <cell r="E94">
            <v>7.9</v>
          </cell>
          <cell r="F94">
            <v>7.5</v>
          </cell>
          <cell r="G94">
            <v>7.3</v>
          </cell>
        </row>
        <row r="95">
          <cell r="C95" t="str">
            <v>Czech Republic</v>
          </cell>
          <cell r="D95">
            <v>4.8899999999999997</v>
          </cell>
          <cell r="E95">
            <v>4.5999999999999996</v>
          </cell>
          <cell r="F95">
            <v>4.4000000000000004</v>
          </cell>
          <cell r="G95">
            <v>4</v>
          </cell>
        </row>
        <row r="96">
          <cell r="C96" t="str">
            <v>Turkey</v>
          </cell>
          <cell r="D96">
            <v>18</v>
          </cell>
          <cell r="E96">
            <v>16</v>
          </cell>
          <cell r="F96">
            <v>14.5</v>
          </cell>
          <cell r="G96">
            <v>13.4</v>
          </cell>
        </row>
        <row r="97">
          <cell r="C97" t="str">
            <v>Hungary</v>
          </cell>
          <cell r="D97">
            <v>11.73</v>
          </cell>
          <cell r="E97">
            <v>10.5</v>
          </cell>
          <cell r="F97">
            <v>9.5</v>
          </cell>
          <cell r="G97">
            <v>8</v>
          </cell>
        </row>
      </sheetData>
      <sheetData sheetId="15" refreshError="1">
        <row r="6">
          <cell r="F6">
            <v>39871.388981481483</v>
          </cell>
          <cell r="G6" t="str">
            <v>+ 3 Monate</v>
          </cell>
          <cell r="H6" t="str">
            <v>+ 6 Monate</v>
          </cell>
          <cell r="I6" t="str">
            <v>+ 12 Monate</v>
          </cell>
        </row>
        <row r="8">
          <cell r="B8" t="str">
            <v>EWU / USA</v>
          </cell>
          <cell r="D8" t="str">
            <v>USD pro EUR</v>
          </cell>
          <cell r="F8">
            <v>1.2637999999999998</v>
          </cell>
          <cell r="G8">
            <v>1.3</v>
          </cell>
          <cell r="H8">
            <v>1.25</v>
          </cell>
          <cell r="I8">
            <v>1.2</v>
          </cell>
        </row>
        <row r="9">
          <cell r="D9" t="str">
            <v>EUR pro USD</v>
          </cell>
          <cell r="F9">
            <v>0.79126444057604062</v>
          </cell>
          <cell r="G9">
            <v>0.76923076923076916</v>
          </cell>
          <cell r="H9">
            <v>0.8</v>
          </cell>
          <cell r="I9">
            <v>0.83333333333333337</v>
          </cell>
        </row>
        <row r="10">
          <cell r="B10" t="str">
            <v>Japan</v>
          </cell>
          <cell r="D10" t="str">
            <v>JPY pro EUR</v>
          </cell>
          <cell r="F10">
            <v>123.47</v>
          </cell>
          <cell r="G10">
            <v>125</v>
          </cell>
          <cell r="H10">
            <v>135</v>
          </cell>
          <cell r="I10">
            <v>140</v>
          </cell>
        </row>
        <row r="11">
          <cell r="D11" t="str">
            <v>JPY pro USD</v>
          </cell>
          <cell r="F11">
            <v>97.697420477923728</v>
          </cell>
          <cell r="G11">
            <v>96.153846153846146</v>
          </cell>
          <cell r="H11">
            <v>108</v>
          </cell>
          <cell r="I11">
            <v>116.66666666666667</v>
          </cell>
        </row>
        <row r="12">
          <cell r="B12" t="str">
            <v>Australien</v>
          </cell>
          <cell r="D12" t="str">
            <v>AUD pro EUR</v>
          </cell>
          <cell r="F12">
            <v>1.9651999999999998</v>
          </cell>
          <cell r="G12">
            <v>2.096774193548387</v>
          </cell>
          <cell r="H12">
            <v>1.838235294117647</v>
          </cell>
          <cell r="I12">
            <v>1.6438356164383561</v>
          </cell>
        </row>
        <row r="13">
          <cell r="D13" t="str">
            <v>USD pro AUD</v>
          </cell>
          <cell r="F13">
            <v>0.64308976185629962</v>
          </cell>
          <cell r="G13">
            <v>0.62</v>
          </cell>
          <cell r="H13">
            <v>0.68</v>
          </cell>
          <cell r="I13">
            <v>0.73</v>
          </cell>
        </row>
        <row r="14">
          <cell r="B14" t="str">
            <v>Großbritannien</v>
          </cell>
          <cell r="D14" t="str">
            <v>GBP pro EUR</v>
          </cell>
          <cell r="F14">
            <v>0.89070000000000005</v>
          </cell>
          <cell r="G14">
            <v>0.96296296296296291</v>
          </cell>
          <cell r="H14">
            <v>0.8928571428571429</v>
          </cell>
          <cell r="I14">
            <v>0.82758620689655171</v>
          </cell>
        </row>
        <row r="15">
          <cell r="D15" t="str">
            <v>USD pro GBP</v>
          </cell>
          <cell r="F15">
            <v>1.4188840238015041</v>
          </cell>
          <cell r="G15">
            <v>1.3500000000000003</v>
          </cell>
          <cell r="H15">
            <v>1.3999999999999997</v>
          </cell>
          <cell r="I15">
            <v>1.45</v>
          </cell>
        </row>
        <row r="16">
          <cell r="B16" t="str">
            <v>Kanada</v>
          </cell>
          <cell r="D16" t="str">
            <v>CAD pro EUR</v>
          </cell>
          <cell r="F16">
            <v>1.5887</v>
          </cell>
          <cell r="G16">
            <v>1.53</v>
          </cell>
          <cell r="H16">
            <v>1.48</v>
          </cell>
          <cell r="I16">
            <v>1.45</v>
          </cell>
        </row>
        <row r="17">
          <cell r="D17" t="str">
            <v>CAD pro USD</v>
          </cell>
          <cell r="F17">
            <v>1.2570818167431557</v>
          </cell>
          <cell r="G17">
            <v>1.1769230769230767</v>
          </cell>
          <cell r="H17">
            <v>1.1839999999999999</v>
          </cell>
          <cell r="I17">
            <v>1.2083333333333333</v>
          </cell>
        </row>
        <row r="18">
          <cell r="B18" t="str">
            <v>Neuseeland</v>
          </cell>
          <cell r="D18" t="str">
            <v>NZD pro EUR</v>
          </cell>
          <cell r="F18">
            <v>2.5060479873091412</v>
          </cell>
          <cell r="G18">
            <v>2.7083333333333335</v>
          </cell>
          <cell r="H18">
            <v>2.5</v>
          </cell>
          <cell r="I18">
            <v>2.1818181818181817</v>
          </cell>
        </row>
        <row r="19">
          <cell r="D19" t="str">
            <v>USD pro NZD</v>
          </cell>
          <cell r="F19">
            <v>0.50429999999999997</v>
          </cell>
          <cell r="G19">
            <v>0.48</v>
          </cell>
          <cell r="H19">
            <v>0.5</v>
          </cell>
          <cell r="I19">
            <v>0.55000000000000004</v>
          </cell>
        </row>
        <row r="20">
          <cell r="B20" t="str">
            <v>Norwegen</v>
          </cell>
          <cell r="D20" t="str">
            <v>NOK pro EUR</v>
          </cell>
          <cell r="F20">
            <v>8.821299999999999</v>
          </cell>
          <cell r="G20">
            <v>9</v>
          </cell>
          <cell r="H20">
            <v>8.75</v>
          </cell>
          <cell r="I20">
            <v>8.6</v>
          </cell>
        </row>
        <row r="21">
          <cell r="D21" t="str">
            <v>NOK pro USD</v>
          </cell>
          <cell r="F21">
            <v>6.979981009653426</v>
          </cell>
          <cell r="G21">
            <v>6.9230769230769225</v>
          </cell>
          <cell r="H21">
            <v>7</v>
          </cell>
          <cell r="I21">
            <v>7.166666666666667</v>
          </cell>
        </row>
        <row r="22">
          <cell r="B22" t="str">
            <v>Schweiz</v>
          </cell>
          <cell r="D22" t="str">
            <v>CHF pro EUR</v>
          </cell>
          <cell r="F22">
            <v>1.4844999999999999</v>
          </cell>
          <cell r="G22">
            <v>1.52</v>
          </cell>
          <cell r="H22">
            <v>1.53</v>
          </cell>
          <cell r="I22">
            <v>1.56</v>
          </cell>
        </row>
        <row r="23">
          <cell r="D23" t="str">
            <v>CHF pro USD</v>
          </cell>
          <cell r="F23">
            <v>1.1746320620351323</v>
          </cell>
          <cell r="G23">
            <v>1.1692307692307691</v>
          </cell>
          <cell r="H23">
            <v>1.2240000000000002</v>
          </cell>
          <cell r="I23">
            <v>1.3</v>
          </cell>
        </row>
        <row r="24">
          <cell r="B24" t="str">
            <v>Südafrika</v>
          </cell>
          <cell r="D24" t="str">
            <v>ZAR pro EUR</v>
          </cell>
          <cell r="F24">
            <v>12.57</v>
          </cell>
          <cell r="G24">
            <v>12.74</v>
          </cell>
          <cell r="H24">
            <v>12</v>
          </cell>
          <cell r="I24">
            <v>11.28</v>
          </cell>
        </row>
        <row r="25">
          <cell r="D25" t="str">
            <v>ZAR pro USD</v>
          </cell>
          <cell r="F25">
            <v>9.9461940180408313</v>
          </cell>
          <cell r="G25">
            <v>9.7999999999999989</v>
          </cell>
          <cell r="H25">
            <v>9.6000000000000014</v>
          </cell>
          <cell r="I25">
            <v>9.4</v>
          </cell>
        </row>
        <row r="26">
          <cell r="B26" t="str">
            <v>Polen</v>
          </cell>
          <cell r="D26" t="str">
            <v>PLN pro EUR</v>
          </cell>
          <cell r="F26">
            <v>4.6879999999999997</v>
          </cell>
          <cell r="G26">
            <v>5</v>
          </cell>
          <cell r="H26">
            <v>4.75</v>
          </cell>
          <cell r="I26">
            <v>4.2</v>
          </cell>
        </row>
        <row r="27">
          <cell r="B27" t="str">
            <v>Schweden</v>
          </cell>
          <cell r="D27" t="str">
            <v>SEK pro EUR</v>
          </cell>
          <cell r="F27">
            <v>11.437999999999999</v>
          </cell>
          <cell r="G27">
            <v>11.5</v>
          </cell>
          <cell r="H27">
            <v>11</v>
          </cell>
          <cell r="I27">
            <v>10.5</v>
          </cell>
        </row>
        <row r="28">
          <cell r="B28" t="str">
            <v>Tschechien</v>
          </cell>
          <cell r="D28" t="str">
            <v>CZK pro EUR</v>
          </cell>
          <cell r="F28">
            <v>28.07</v>
          </cell>
          <cell r="G28">
            <v>30</v>
          </cell>
          <cell r="H28">
            <v>29</v>
          </cell>
          <cell r="I28">
            <v>26</v>
          </cell>
        </row>
        <row r="29">
          <cell r="B29" t="str">
            <v>Türkei</v>
          </cell>
          <cell r="D29" t="str">
            <v>TRY pro EUR</v>
          </cell>
          <cell r="F29">
            <v>2.133</v>
          </cell>
          <cell r="G29">
            <v>2.34</v>
          </cell>
          <cell r="H29">
            <v>2.31</v>
          </cell>
          <cell r="I29">
            <v>2.14</v>
          </cell>
        </row>
        <row r="30">
          <cell r="B30" t="str">
            <v>Ungarn</v>
          </cell>
          <cell r="D30" t="str">
            <v>HUF pro EUR</v>
          </cell>
          <cell r="F30">
            <v>297.89999999999998</v>
          </cell>
          <cell r="G30">
            <v>315</v>
          </cell>
          <cell r="H30">
            <v>300</v>
          </cell>
          <cell r="I30">
            <v>280</v>
          </cell>
        </row>
        <row r="39">
          <cell r="F39" t="str">
            <v>actual</v>
          </cell>
          <cell r="G39" t="str">
            <v>+ 3 months</v>
          </cell>
          <cell r="H39" t="str">
            <v>+ 6 months</v>
          </cell>
          <cell r="I39" t="str">
            <v>+ 12 months</v>
          </cell>
        </row>
        <row r="41">
          <cell r="B41" t="str">
            <v>EMU / USA</v>
          </cell>
          <cell r="D41" t="str">
            <v>USD per EUR</v>
          </cell>
          <cell r="F41">
            <v>1.2637999999999998</v>
          </cell>
          <cell r="G41">
            <v>1.3</v>
          </cell>
          <cell r="H41">
            <v>1.25</v>
          </cell>
          <cell r="I41">
            <v>1.2</v>
          </cell>
        </row>
        <row r="42">
          <cell r="D42" t="str">
            <v>EUR per USD</v>
          </cell>
          <cell r="F42">
            <v>0.79126444057604062</v>
          </cell>
          <cell r="G42">
            <v>0.76923076923076916</v>
          </cell>
          <cell r="H42">
            <v>0.8</v>
          </cell>
          <cell r="I42">
            <v>0.83333333333333337</v>
          </cell>
        </row>
        <row r="43">
          <cell r="B43" t="str">
            <v>Japan</v>
          </cell>
          <cell r="D43" t="str">
            <v>JPY per EUR</v>
          </cell>
          <cell r="F43">
            <v>123.47</v>
          </cell>
          <cell r="G43">
            <v>125</v>
          </cell>
          <cell r="H43">
            <v>135</v>
          </cell>
          <cell r="I43">
            <v>140</v>
          </cell>
        </row>
        <row r="44">
          <cell r="D44" t="str">
            <v>JPY per USD</v>
          </cell>
          <cell r="F44">
            <v>97.697420477923728</v>
          </cell>
          <cell r="G44">
            <v>96.153846153846146</v>
          </cell>
          <cell r="H44">
            <v>108</v>
          </cell>
          <cell r="I44">
            <v>116.66666666666667</v>
          </cell>
        </row>
        <row r="45">
          <cell r="B45" t="str">
            <v>Australia</v>
          </cell>
          <cell r="D45" t="str">
            <v>AUD per EUR</v>
          </cell>
          <cell r="F45">
            <v>1.9651999999999998</v>
          </cell>
          <cell r="G45">
            <v>2.096774193548387</v>
          </cell>
          <cell r="H45">
            <v>1.838235294117647</v>
          </cell>
          <cell r="I45">
            <v>1.6438356164383561</v>
          </cell>
        </row>
        <row r="46">
          <cell r="D46" t="str">
            <v>USD per AUD</v>
          </cell>
          <cell r="F46">
            <v>0.64308976185629962</v>
          </cell>
          <cell r="G46">
            <v>0.62</v>
          </cell>
          <cell r="H46">
            <v>0.68</v>
          </cell>
          <cell r="I46">
            <v>0.73</v>
          </cell>
        </row>
        <row r="47">
          <cell r="B47" t="str">
            <v>United Kingdom</v>
          </cell>
          <cell r="D47" t="str">
            <v>GBP per EUR</v>
          </cell>
          <cell r="F47">
            <v>0.89070000000000005</v>
          </cell>
          <cell r="G47">
            <v>0.96296296296296291</v>
          </cell>
          <cell r="H47">
            <v>0.8928571428571429</v>
          </cell>
          <cell r="I47">
            <v>0.82758620689655171</v>
          </cell>
        </row>
        <row r="48">
          <cell r="D48" t="str">
            <v>USD per GBP</v>
          </cell>
          <cell r="F48">
            <v>1.4188840238015041</v>
          </cell>
          <cell r="G48">
            <v>1.3500000000000003</v>
          </cell>
          <cell r="H48">
            <v>1.3999999999999997</v>
          </cell>
          <cell r="I48">
            <v>1.45</v>
          </cell>
        </row>
        <row r="49">
          <cell r="B49" t="str">
            <v>Canada</v>
          </cell>
          <cell r="D49" t="str">
            <v>CAD per EUR</v>
          </cell>
          <cell r="F49">
            <v>1.5887</v>
          </cell>
          <cell r="G49">
            <v>1.53</v>
          </cell>
          <cell r="H49">
            <v>1.48</v>
          </cell>
          <cell r="I49">
            <v>1.45</v>
          </cell>
        </row>
        <row r="50">
          <cell r="D50" t="str">
            <v>CAD per USD</v>
          </cell>
          <cell r="F50">
            <v>1.2570818167431557</v>
          </cell>
          <cell r="G50">
            <v>1.1769230769230767</v>
          </cell>
          <cell r="H50">
            <v>1.1839999999999999</v>
          </cell>
          <cell r="I50">
            <v>1.2083333333333333</v>
          </cell>
        </row>
        <row r="51">
          <cell r="B51" t="str">
            <v>New Zealand</v>
          </cell>
          <cell r="D51" t="str">
            <v>NZD per EUR</v>
          </cell>
          <cell r="F51">
            <v>2.5060479873091412</v>
          </cell>
          <cell r="G51">
            <v>2.7083333333333335</v>
          </cell>
          <cell r="H51">
            <v>2.5</v>
          </cell>
          <cell r="I51">
            <v>2.1818181818181817</v>
          </cell>
        </row>
        <row r="52">
          <cell r="D52" t="str">
            <v>USD per NZD</v>
          </cell>
          <cell r="F52">
            <v>0.50429999999999997</v>
          </cell>
          <cell r="G52">
            <v>0.48</v>
          </cell>
          <cell r="H52">
            <v>0.5</v>
          </cell>
          <cell r="I52">
            <v>0.55000000000000004</v>
          </cell>
        </row>
        <row r="53">
          <cell r="B53" t="str">
            <v>Norway</v>
          </cell>
          <cell r="D53" t="str">
            <v>NOK per EUR</v>
          </cell>
          <cell r="F53">
            <v>8.821299999999999</v>
          </cell>
          <cell r="G53">
            <v>9</v>
          </cell>
          <cell r="H53">
            <v>8.75</v>
          </cell>
          <cell r="I53">
            <v>8.6</v>
          </cell>
        </row>
        <row r="54">
          <cell r="D54" t="str">
            <v>NOK per USD</v>
          </cell>
          <cell r="F54">
            <v>6.979981009653426</v>
          </cell>
          <cell r="G54">
            <v>6.9230769230769225</v>
          </cell>
          <cell r="H54">
            <v>7</v>
          </cell>
          <cell r="I54">
            <v>7.166666666666667</v>
          </cell>
        </row>
        <row r="55">
          <cell r="B55" t="str">
            <v>Switzerland</v>
          </cell>
          <cell r="D55" t="str">
            <v>CHF per EUR</v>
          </cell>
          <cell r="F55">
            <v>1.4844999999999999</v>
          </cell>
          <cell r="G55">
            <v>1.52</v>
          </cell>
          <cell r="H55">
            <v>1.53</v>
          </cell>
          <cell r="I55">
            <v>1.56</v>
          </cell>
        </row>
        <row r="56">
          <cell r="D56" t="str">
            <v>CHF per USD</v>
          </cell>
          <cell r="F56">
            <v>1.1746320620351323</v>
          </cell>
          <cell r="G56">
            <v>1.1692307692307691</v>
          </cell>
          <cell r="H56">
            <v>1.2240000000000002</v>
          </cell>
          <cell r="I56">
            <v>1.3</v>
          </cell>
        </row>
        <row r="57">
          <cell r="B57" t="str">
            <v>South Africa</v>
          </cell>
          <cell r="D57" t="str">
            <v>ZAR per EUR</v>
          </cell>
          <cell r="F57">
            <v>12.57</v>
          </cell>
          <cell r="G57">
            <v>12.74</v>
          </cell>
          <cell r="H57">
            <v>12</v>
          </cell>
          <cell r="I57">
            <v>11.28</v>
          </cell>
        </row>
        <row r="58">
          <cell r="D58" t="str">
            <v>ZAR per USD</v>
          </cell>
          <cell r="F58">
            <v>9.9461940180408313</v>
          </cell>
          <cell r="G58">
            <v>9.7999999999999989</v>
          </cell>
          <cell r="H58">
            <v>9.6000000000000014</v>
          </cell>
          <cell r="I58">
            <v>9.4</v>
          </cell>
        </row>
        <row r="59">
          <cell r="B59" t="str">
            <v>Poland</v>
          </cell>
          <cell r="D59" t="str">
            <v>PLN per EUR</v>
          </cell>
          <cell r="F59">
            <v>4.6879999999999997</v>
          </cell>
          <cell r="G59">
            <v>5</v>
          </cell>
          <cell r="H59">
            <v>4.75</v>
          </cell>
          <cell r="I59">
            <v>4.2</v>
          </cell>
        </row>
        <row r="60">
          <cell r="B60" t="str">
            <v>Sweden</v>
          </cell>
          <cell r="D60" t="str">
            <v>SEK per EUR</v>
          </cell>
          <cell r="F60">
            <v>11.437999999999999</v>
          </cell>
          <cell r="G60">
            <v>11.5</v>
          </cell>
          <cell r="H60">
            <v>11</v>
          </cell>
          <cell r="I60">
            <v>10.5</v>
          </cell>
        </row>
        <row r="61">
          <cell r="B61" t="str">
            <v>Czech Republic</v>
          </cell>
          <cell r="D61" t="str">
            <v>CZK per EUR</v>
          </cell>
          <cell r="F61">
            <v>28.07</v>
          </cell>
          <cell r="G61">
            <v>30</v>
          </cell>
          <cell r="H61">
            <v>29</v>
          </cell>
          <cell r="I61">
            <v>26</v>
          </cell>
        </row>
        <row r="62">
          <cell r="B62" t="str">
            <v>Turkey</v>
          </cell>
          <cell r="D62" t="str">
            <v>TRY per EUR</v>
          </cell>
          <cell r="F62">
            <v>2.133</v>
          </cell>
          <cell r="G62">
            <v>2.34</v>
          </cell>
          <cell r="H62">
            <v>2.31</v>
          </cell>
          <cell r="I62">
            <v>2.14</v>
          </cell>
        </row>
        <row r="63">
          <cell r="B63" t="str">
            <v>Hungary</v>
          </cell>
          <cell r="D63" t="str">
            <v>HUF per EUR</v>
          </cell>
          <cell r="F63">
            <v>297.89999999999998</v>
          </cell>
          <cell r="G63">
            <v>315</v>
          </cell>
          <cell r="H63">
            <v>300</v>
          </cell>
          <cell r="I63">
            <v>280</v>
          </cell>
        </row>
      </sheetData>
      <sheetData sheetId="16" refreshError="1"/>
      <sheetData sheetId="17" refreshError="1">
        <row r="4">
          <cell r="E4">
            <v>2008</v>
          </cell>
          <cell r="F4">
            <v>2009</v>
          </cell>
          <cell r="G4">
            <v>2010</v>
          </cell>
          <cell r="H4">
            <v>2008</v>
          </cell>
          <cell r="L4">
            <v>2009</v>
          </cell>
          <cell r="P4">
            <v>2010</v>
          </cell>
        </row>
        <row r="5">
          <cell r="H5" t="str">
            <v>08 Q1</v>
          </cell>
          <cell r="I5" t="str">
            <v>Q2</v>
          </cell>
          <cell r="J5" t="str">
            <v>Q3</v>
          </cell>
          <cell r="K5" t="str">
            <v>Q4</v>
          </cell>
          <cell r="L5" t="str">
            <v>09 Q1</v>
          </cell>
          <cell r="M5" t="str">
            <v>Q2</v>
          </cell>
          <cell r="N5" t="str">
            <v>Q3</v>
          </cell>
          <cell r="O5" t="str">
            <v>Q4</v>
          </cell>
          <cell r="P5" t="str">
            <v>10 Q1</v>
          </cell>
          <cell r="Q5" t="str">
            <v>Q2</v>
          </cell>
          <cell r="R5" t="str">
            <v>Q3</v>
          </cell>
          <cell r="S5" t="str">
            <v>Q4</v>
          </cell>
        </row>
        <row r="6">
          <cell r="E6">
            <v>2011</v>
          </cell>
          <cell r="F6">
            <v>2012</v>
          </cell>
          <cell r="G6">
            <v>2013</v>
          </cell>
          <cell r="H6">
            <v>2011</v>
          </cell>
          <cell r="L6">
            <v>2012</v>
          </cell>
          <cell r="P6">
            <v>2013</v>
          </cell>
        </row>
        <row r="7">
          <cell r="D7" t="str">
            <v xml:space="preserve">BIP-Zuwachs in % gegenüber Vorjahr    </v>
          </cell>
          <cell r="H7" t="str">
            <v>11 Q1</v>
          </cell>
          <cell r="I7" t="str">
            <v>Q2</v>
          </cell>
          <cell r="J7" t="str">
            <v>Q3</v>
          </cell>
          <cell r="K7" t="str">
            <v>Q4</v>
          </cell>
          <cell r="L7" t="str">
            <v>12 Q1</v>
          </cell>
          <cell r="M7" t="str">
            <v>Q2</v>
          </cell>
          <cell r="N7" t="str">
            <v>Q3</v>
          </cell>
          <cell r="O7" t="str">
            <v>Q4</v>
          </cell>
          <cell r="P7" t="str">
            <v>13 Q1</v>
          </cell>
          <cell r="Q7" t="str">
            <v>Q2</v>
          </cell>
          <cell r="R7" t="str">
            <v>Q3</v>
          </cell>
          <cell r="S7" t="str">
            <v>Q4</v>
          </cell>
        </row>
        <row r="8">
          <cell r="D8" t="str">
            <v xml:space="preserve"> USA</v>
          </cell>
          <cell r="E8">
            <v>1.1113859023421071</v>
          </cell>
          <cell r="F8">
            <v>-2.1460452330808977</v>
          </cell>
          <cell r="G8">
            <v>1.4024600465342303</v>
          </cell>
          <cell r="H8">
            <v>2.5374632411206477</v>
          </cell>
          <cell r="I8">
            <v>2.0537097307551875</v>
          </cell>
          <cell r="J8">
            <v>0.74576154554134177</v>
          </cell>
          <cell r="K8">
            <v>-0.8235304241568997</v>
          </cell>
          <cell r="L8">
            <v>-2.0163858835651638</v>
          </cell>
          <cell r="M8">
            <v>-3.0680946488565297</v>
          </cell>
          <cell r="N8">
            <v>-2.7288637501364406</v>
          </cell>
          <cell r="O8">
            <v>-0.75830995354671415</v>
          </cell>
          <cell r="P8">
            <v>0.64389195711849823</v>
          </cell>
          <cell r="Q8">
            <v>1.4730206271204622</v>
          </cell>
          <cell r="R8">
            <v>1.6924845022797399</v>
          </cell>
          <cell r="S8">
            <v>1.7878195153346894</v>
          </cell>
        </row>
        <row r="9">
          <cell r="D9" t="str">
            <v xml:space="preserve"> EWU</v>
          </cell>
          <cell r="E9">
            <v>0.7</v>
          </cell>
          <cell r="F9">
            <v>-3.1</v>
          </cell>
          <cell r="G9">
            <v>1</v>
          </cell>
          <cell r="H9">
            <v>2.1377726979495293</v>
          </cell>
          <cell r="I9">
            <v>1.4295977498743895</v>
          </cell>
          <cell r="J9">
            <v>0.58267544189507703</v>
          </cell>
          <cell r="K9">
            <v>-1.2869942392129303</v>
          </cell>
          <cell r="L9">
            <v>-3.479439982883477</v>
          </cell>
          <cell r="M9">
            <v>-3.7826309939488567</v>
          </cell>
          <cell r="N9">
            <v>-3.4409824511990337</v>
          </cell>
          <cell r="O9">
            <v>-1.7581512040954408</v>
          </cell>
          <cell r="P9">
            <v>7.467326612784575E-2</v>
          </cell>
          <cell r="Q9">
            <v>1.0392514600417968</v>
          </cell>
          <cell r="R9">
            <v>1.3315614493892554</v>
          </cell>
          <cell r="S9">
            <v>1.5672304160636656</v>
          </cell>
        </row>
        <row r="10">
          <cell r="D10" t="str">
            <v xml:space="preserve"> Japan</v>
          </cell>
          <cell r="E10">
            <v>-0.74361233919537995</v>
          </cell>
          <cell r="F10">
            <v>-5.2</v>
          </cell>
          <cell r="G10">
            <v>0.8</v>
          </cell>
          <cell r="H10">
            <v>1.4103985657544484</v>
          </cell>
          <cell r="I10">
            <v>0.51532110203402226</v>
          </cell>
          <cell r="J10">
            <v>-0.19624558162098538</v>
          </cell>
          <cell r="K10">
            <v>-4.305501493754079</v>
          </cell>
          <cell r="L10">
            <v>-6.5529857690105899</v>
          </cell>
          <cell r="M10">
            <v>-6.1657950478412857</v>
          </cell>
          <cell r="N10">
            <v>-5.7284593285839094</v>
          </cell>
          <cell r="O10">
            <v>-2.3371164081250129</v>
          </cell>
          <cell r="P10">
            <v>-6.9955859594386993E-2</v>
          </cell>
          <cell r="Q10">
            <v>0.95268645602595825</v>
          </cell>
          <cell r="R10">
            <v>1.121899992776207</v>
          </cell>
          <cell r="S10">
            <v>1.134102249574326</v>
          </cell>
        </row>
        <row r="11">
          <cell r="D11" t="str">
            <v xml:space="preserve"> Deutschland</v>
          </cell>
          <cell r="E11">
            <v>1.2949067773285776</v>
          </cell>
          <cell r="F11">
            <v>-3.8488681494667389</v>
          </cell>
          <cell r="G11">
            <v>1.3797103089027161</v>
          </cell>
          <cell r="H11">
            <v>2.8389017413604591</v>
          </cell>
          <cell r="I11">
            <v>1.9622209911181585</v>
          </cell>
          <cell r="J11">
            <v>0.80650891778584821</v>
          </cell>
          <cell r="K11">
            <v>-1.651824442752698</v>
          </cell>
          <cell r="L11">
            <v>-4.9683925083705418</v>
          </cell>
          <cell r="M11">
            <v>-4.5876995705897627</v>
          </cell>
          <cell r="N11">
            <v>-3.9719429855320243</v>
          </cell>
          <cell r="O11">
            <v>-1.5146249096439846</v>
          </cell>
          <cell r="P11">
            <v>0.7154071022612527</v>
          </cell>
          <cell r="Q11">
            <v>1.1833780822912985</v>
          </cell>
          <cell r="R11">
            <v>1.4881792628659696</v>
          </cell>
          <cell r="S11">
            <v>1.4940265321694994</v>
          </cell>
        </row>
        <row r="12">
          <cell r="D12" t="str">
            <v xml:space="preserve"> Großbritannien</v>
          </cell>
          <cell r="E12">
            <v>0.7</v>
          </cell>
          <cell r="F12">
            <v>-3</v>
          </cell>
          <cell r="G12">
            <v>0</v>
          </cell>
          <cell r="H12">
            <v>2.6</v>
          </cell>
          <cell r="I12">
            <v>1.7</v>
          </cell>
          <cell r="J12">
            <v>0.2</v>
          </cell>
          <cell r="K12">
            <v>-1.9</v>
          </cell>
          <cell r="L12">
            <v>-3.1</v>
          </cell>
          <cell r="M12">
            <v>-3.7</v>
          </cell>
          <cell r="N12">
            <v>-3.3</v>
          </cell>
          <cell r="O12">
            <v>-1.7</v>
          </cell>
          <cell r="P12">
            <v>-0.8</v>
          </cell>
          <cell r="Q12">
            <v>0</v>
          </cell>
          <cell r="R12">
            <v>0.5</v>
          </cell>
          <cell r="S12">
            <v>0.6</v>
          </cell>
        </row>
        <row r="13">
          <cell r="D13" t="str">
            <v xml:space="preserve"> Schweiz</v>
          </cell>
          <cell r="E13">
            <v>1.6322572929694967</v>
          </cell>
          <cell r="F13">
            <v>-2.3754782244474915</v>
          </cell>
          <cell r="G13">
            <v>0.81034665397337058</v>
          </cell>
          <cell r="H13">
            <v>3.1476520102206251</v>
          </cell>
          <cell r="I13">
            <v>2.2741798465160779</v>
          </cell>
          <cell r="J13">
            <v>1.2833312297579891</v>
          </cell>
          <cell r="K13">
            <v>-0.12286392841992511</v>
          </cell>
          <cell r="L13">
            <v>-2.0924071525972643</v>
          </cell>
          <cell r="M13">
            <v>-2.6186496914502588</v>
          </cell>
          <cell r="N13">
            <v>-2.6474705491831063</v>
          </cell>
          <cell r="O13">
            <v>-2.1423674871835163</v>
          </cell>
          <cell r="P13">
            <v>-6.2647067126964107E-2</v>
          </cell>
          <cell r="Q13">
            <v>0.72626318478328233</v>
          </cell>
          <cell r="R13">
            <v>1.2041895539593339</v>
          </cell>
          <cell r="S13">
            <v>1.3769689939236773</v>
          </cell>
        </row>
        <row r="14">
          <cell r="D14" t="str">
            <v xml:space="preserve"> Großbritannien</v>
          </cell>
          <cell r="E14">
            <v>0.8</v>
          </cell>
          <cell r="F14">
            <v>0.8</v>
          </cell>
          <cell r="G14">
            <v>0.5</v>
          </cell>
          <cell r="H14">
            <v>1.6</v>
          </cell>
          <cell r="I14">
            <v>0.6</v>
          </cell>
          <cell r="J14">
            <v>0.5</v>
          </cell>
          <cell r="K14">
            <v>0.7</v>
          </cell>
          <cell r="L14">
            <v>0.5</v>
          </cell>
          <cell r="M14">
            <v>0.8</v>
          </cell>
          <cell r="N14">
            <v>0.8</v>
          </cell>
          <cell r="O14">
            <v>1</v>
          </cell>
          <cell r="P14">
            <v>0.8</v>
          </cell>
          <cell r="Q14">
            <v>0.6</v>
          </cell>
          <cell r="R14">
            <v>0.2</v>
          </cell>
          <cell r="S14">
            <v>0.5</v>
          </cell>
        </row>
        <row r="15">
          <cell r="D15" t="str">
            <v>BIP-Zuwachs in % gegenüber Vorquartal, einfache Rate</v>
          </cell>
          <cell r="E15">
            <v>1.8033582348498056</v>
          </cell>
          <cell r="F15">
            <v>1.050254102987247</v>
          </cell>
          <cell r="G15">
            <v>1.5939896065803483</v>
          </cell>
          <cell r="H15">
            <v>2.4059831789874142</v>
          </cell>
          <cell r="I15">
            <v>2.1871091458421255</v>
          </cell>
          <cell r="J15">
            <v>1.5242807982760009</v>
          </cell>
          <cell r="K15">
            <v>1.1116617905296833</v>
          </cell>
          <cell r="L15">
            <v>0.88386725646554254</v>
          </cell>
          <cell r="M15">
            <v>0.77909646450986525</v>
          </cell>
          <cell r="N15">
            <v>1.0533775513078991</v>
          </cell>
          <cell r="O15">
            <v>1.4828604476964546</v>
          </cell>
          <cell r="P15">
            <v>1.6866940815904563</v>
          </cell>
          <cell r="Q15">
            <v>1.6726126433771471</v>
          </cell>
          <cell r="R15">
            <v>1.5466290834825092</v>
          </cell>
          <cell r="S15">
            <v>1.4717456369997439</v>
          </cell>
        </row>
        <row r="16">
          <cell r="D16" t="str">
            <v xml:space="preserve"> USA</v>
          </cell>
          <cell r="E16" t="str">
            <v>-</v>
          </cell>
          <cell r="F16" t="str">
            <v>-</v>
          </cell>
          <cell r="G16" t="str">
            <v>-</v>
          </cell>
          <cell r="H16">
            <v>0.21771493971962741</v>
          </cell>
          <cell r="I16">
            <v>0.69895243001889185</v>
          </cell>
          <cell r="J16">
            <v>-0.12790558862153034</v>
          </cell>
          <cell r="K16">
            <v>-1.6000136607356268</v>
          </cell>
          <cell r="L16">
            <v>-1.01</v>
          </cell>
          <cell r="M16">
            <v>-0.3819355533441211</v>
          </cell>
          <cell r="N16">
            <v>0.22157481579321825</v>
          </cell>
          <cell r="O16">
            <v>0.39338124182424394</v>
          </cell>
          <cell r="P16">
            <v>0.41128129779704636</v>
          </cell>
          <cell r="Q16">
            <v>0.43876386579128734</v>
          </cell>
          <cell r="R16">
            <v>0.4383669540818147</v>
          </cell>
          <cell r="S16">
            <v>0.48751919977154046</v>
          </cell>
        </row>
        <row r="17">
          <cell r="D17" t="str">
            <v xml:space="preserve"> EWU</v>
          </cell>
          <cell r="E17" t="str">
            <v>-</v>
          </cell>
          <cell r="F17" t="str">
            <v>-</v>
          </cell>
          <cell r="G17" t="str">
            <v>-</v>
          </cell>
          <cell r="H17">
            <v>0.68818441957911602</v>
          </cell>
          <cell r="I17">
            <v>-0.25141175396127835</v>
          </cell>
          <cell r="J17">
            <v>-0.24983359858113374</v>
          </cell>
          <cell r="K17">
            <v>-1.4684125766989808</v>
          </cell>
          <cell r="L17">
            <v>-1.5481306400957635</v>
          </cell>
          <cell r="M17">
            <v>-0.56474266830011288</v>
          </cell>
          <cell r="N17">
            <v>0.1043591978146452</v>
          </cell>
          <cell r="O17">
            <v>0.2487966322581201</v>
          </cell>
          <cell r="P17">
            <v>0.28861202622896087</v>
          </cell>
          <cell r="Q17">
            <v>0.39367246110350607</v>
          </cell>
          <cell r="R17">
            <v>0.39396451206539496</v>
          </cell>
          <cell r="S17">
            <v>0.4819473897787816</v>
          </cell>
        </row>
        <row r="18">
          <cell r="D18" t="str">
            <v xml:space="preserve"> Japan</v>
          </cell>
          <cell r="E18" t="str">
            <v>-</v>
          </cell>
          <cell r="F18" t="str">
            <v>-</v>
          </cell>
          <cell r="G18" t="str">
            <v>-</v>
          </cell>
          <cell r="H18">
            <v>0.338381744057628</v>
          </cell>
          <cell r="I18">
            <v>-1.1514055328576802</v>
          </cell>
          <cell r="J18">
            <v>-0.35135402710977814</v>
          </cell>
          <cell r="K18">
            <v>-3.177124134421291</v>
          </cell>
          <cell r="L18">
            <v>-2.0181689322566996</v>
          </cell>
          <cell r="M18">
            <v>-0.74183376758224995</v>
          </cell>
          <cell r="N18">
            <v>0.11308122101532092</v>
          </cell>
          <cell r="O18">
            <v>0.30600101943292657</v>
          </cell>
          <cell r="P18">
            <v>0.25639570990445293</v>
          </cell>
          <cell r="Q18">
            <v>0.27393283027423365</v>
          </cell>
          <cell r="R18">
            <v>0.28088743938428706</v>
          </cell>
          <cell r="S18">
            <v>0.31810482269337115</v>
          </cell>
        </row>
        <row r="19">
          <cell r="D19" t="str">
            <v xml:space="preserve"> Deutschland</v>
          </cell>
          <cell r="E19" t="str">
            <v>-</v>
          </cell>
          <cell r="F19" t="str">
            <v>-</v>
          </cell>
          <cell r="G19" t="str">
            <v>-</v>
          </cell>
          <cell r="H19">
            <v>1.5243524600322189</v>
          </cell>
          <cell r="I19">
            <v>-0.50397600446430602</v>
          </cell>
          <cell r="J19">
            <v>-0.54158268337567961</v>
          </cell>
          <cell r="K19">
            <v>-2.1076375427342953</v>
          </cell>
          <cell r="L19">
            <v>-1.8993249324932577</v>
          </cell>
          <cell r="M19">
            <v>-0.10539878713476014</v>
          </cell>
          <cell r="N19">
            <v>0.10028608120191507</v>
          </cell>
          <cell r="O19">
            <v>0.39738733474897003</v>
          </cell>
          <cell r="P19">
            <v>0.32199620873554125</v>
          </cell>
          <cell r="Q19">
            <v>0.35875834407586638</v>
          </cell>
          <cell r="R19">
            <v>0.40182459426283401</v>
          </cell>
          <cell r="S19">
            <v>0.40317175777614978</v>
          </cell>
        </row>
        <row r="20">
          <cell r="D20" t="str">
            <v xml:space="preserve"> Großbritannien</v>
          </cell>
          <cell r="E20" t="str">
            <v>-</v>
          </cell>
          <cell r="F20" t="str">
            <v>-</v>
          </cell>
          <cell r="G20" t="str">
            <v>-</v>
          </cell>
          <cell r="H20">
            <v>0.4</v>
          </cell>
          <cell r="I20">
            <v>0</v>
          </cell>
          <cell r="J20">
            <v>-0.7</v>
          </cell>
          <cell r="K20">
            <v>-1.5</v>
          </cell>
          <cell r="L20">
            <v>-0.9</v>
          </cell>
          <cell r="M20">
            <v>-0.6</v>
          </cell>
          <cell r="N20">
            <v>-0.3</v>
          </cell>
          <cell r="O20">
            <v>0.1</v>
          </cell>
          <cell r="P20">
            <v>0.1</v>
          </cell>
          <cell r="Q20">
            <v>0.1</v>
          </cell>
          <cell r="R20">
            <v>0.2</v>
          </cell>
          <cell r="S20">
            <v>0.2</v>
          </cell>
        </row>
        <row r="21">
          <cell r="D21" t="str">
            <v xml:space="preserve"> Schweiz</v>
          </cell>
          <cell r="E21" t="str">
            <v>-</v>
          </cell>
          <cell r="F21" t="str">
            <v>-</v>
          </cell>
          <cell r="G21" t="str">
            <v>-</v>
          </cell>
          <cell r="H21">
            <v>0.13006210314701061</v>
          </cell>
          <cell r="I21">
            <v>0.11653056691678376</v>
          </cell>
          <cell r="J21">
            <v>-6.2846848866715543E-2</v>
          </cell>
          <cell r="K21">
            <v>-0.30604390859407804</v>
          </cell>
          <cell r="L21">
            <v>-1.8444687365275603</v>
          </cell>
          <cell r="M21">
            <v>-0.42158476913077836</v>
          </cell>
          <cell r="N21">
            <v>-9.2424118683454015E-2</v>
          </cell>
          <cell r="O21">
            <v>0.21120739210336303</v>
          </cell>
          <cell r="P21">
            <v>0.2415827800305026</v>
          </cell>
          <cell r="Q21">
            <v>0.36449201136365961</v>
          </cell>
          <cell r="R21">
            <v>0.38161773975957658</v>
          </cell>
          <cell r="S21">
            <v>0.38229157713236539</v>
          </cell>
        </row>
        <row r="22">
          <cell r="D22" t="str">
            <v xml:space="preserve"> Großbritannien</v>
          </cell>
          <cell r="E22" t="str">
            <v>-</v>
          </cell>
          <cell r="F22" t="str">
            <v>-</v>
          </cell>
          <cell r="G22" t="str">
            <v>-</v>
          </cell>
          <cell r="H22">
            <v>0.4</v>
          </cell>
          <cell r="I22">
            <v>0.1</v>
          </cell>
          <cell r="J22">
            <v>0.5</v>
          </cell>
          <cell r="K22">
            <v>-0.3</v>
          </cell>
          <cell r="L22">
            <v>0.2</v>
          </cell>
          <cell r="M22">
            <v>0.4</v>
          </cell>
          <cell r="N22">
            <v>0.5</v>
          </cell>
          <cell r="O22">
            <v>-0.1</v>
          </cell>
          <cell r="P22">
            <v>0</v>
          </cell>
          <cell r="Q22">
            <v>0.1</v>
          </cell>
          <cell r="R22">
            <v>0.2</v>
          </cell>
          <cell r="S22">
            <v>0.2</v>
          </cell>
        </row>
        <row r="23">
          <cell r="D23" t="str">
            <v>BIP-Zuwachs in % gegenüber Vorquartal, annualisiert</v>
          </cell>
          <cell r="E23" t="str">
            <v>-</v>
          </cell>
          <cell r="F23" t="str">
            <v>-</v>
          </cell>
          <cell r="G23" t="str">
            <v>-</v>
          </cell>
          <cell r="H23">
            <v>0.3909563251331738</v>
          </cell>
          <cell r="I23">
            <v>0.48419778302466465</v>
          </cell>
          <cell r="J23">
            <v>0.21767356399202686</v>
          </cell>
          <cell r="K23">
            <v>1.4868959383029789E-2</v>
          </cell>
          <cell r="L23">
            <v>0.16478546891964818</v>
          </cell>
          <cell r="M23">
            <v>0.37984205928942583</v>
          </cell>
          <cell r="N23">
            <v>0.49042667833634201</v>
          </cell>
          <cell r="O23">
            <v>0.43993813216540723</v>
          </cell>
          <cell r="P23">
            <v>0.36597168026875071</v>
          </cell>
          <cell r="Q23">
            <v>0.36594159220684208</v>
          </cell>
          <cell r="R23">
            <v>0.3659079769956497</v>
          </cell>
          <cell r="S23">
            <v>0.36587079187320182</v>
          </cell>
        </row>
        <row r="24">
          <cell r="D24" t="str">
            <v xml:space="preserve"> USA</v>
          </cell>
          <cell r="E24" t="str">
            <v>-</v>
          </cell>
          <cell r="F24" t="str">
            <v>-</v>
          </cell>
          <cell r="G24" t="str">
            <v>-</v>
          </cell>
          <cell r="H24">
            <v>0.87370787668128003</v>
          </cell>
          <cell r="I24">
            <v>2.8252586136575246</v>
          </cell>
          <cell r="J24">
            <v>-0.51064160084841603</v>
          </cell>
          <cell r="K24">
            <v>-6.2980839082123792</v>
          </cell>
          <cell r="L24">
            <v>-3.9792050797959888</v>
          </cell>
          <cell r="M24">
            <v>-1.5190119919864884</v>
          </cell>
          <cell r="N24">
            <v>0.88924934084442953</v>
          </cell>
          <cell r="O24">
            <v>1.5828342694395872</v>
          </cell>
          <cell r="P24">
            <v>1.6553021858276793</v>
          </cell>
          <cell r="Q24">
            <v>1.7666401112495009</v>
          </cell>
          <cell r="R24">
            <v>1.7650314840578432</v>
          </cell>
          <cell r="S24">
            <v>1.9643837022288153</v>
          </cell>
        </row>
        <row r="25">
          <cell r="D25" t="str">
            <v xml:space="preserve"> EWU</v>
          </cell>
          <cell r="E25" t="str">
            <v>-</v>
          </cell>
          <cell r="F25" t="str">
            <v>-</v>
          </cell>
          <cell r="G25" t="str">
            <v>-</v>
          </cell>
          <cell r="H25">
            <v>2.7812841393820094</v>
          </cell>
          <cell r="I25">
            <v>-1.0018608961286901</v>
          </cell>
          <cell r="J25">
            <v>-0.99559561833805788</v>
          </cell>
          <cell r="K25">
            <v>-5.7455380250478783</v>
          </cell>
          <cell r="L25">
            <v>-6.0501984745759074</v>
          </cell>
          <cell r="M25">
            <v>-2.2399065609162676</v>
          </cell>
          <cell r="N25">
            <v>0.41809069653109532</v>
          </cell>
          <cell r="O25">
            <v>0.9989066788985923</v>
          </cell>
          <cell r="P25">
            <v>1.1594555421503117</v>
          </cell>
          <cell r="Q25">
            <v>1.5840129530594282</v>
          </cell>
          <cell r="R25">
            <v>1.5851950131405204</v>
          </cell>
          <cell r="S25">
            <v>1.9417707876585553</v>
          </cell>
        </row>
        <row r="26">
          <cell r="D26" t="str">
            <v xml:space="preserve"> Japan</v>
          </cell>
          <cell r="E26" t="str">
            <v>-</v>
          </cell>
          <cell r="F26" t="str">
            <v>-</v>
          </cell>
          <cell r="G26" t="str">
            <v>-</v>
          </cell>
          <cell r="H26">
            <v>1.3604126198062403</v>
          </cell>
          <cell r="I26">
            <v>-4.5266868751005092</v>
          </cell>
          <cell r="J26">
            <v>-1.398026463870309</v>
          </cell>
          <cell r="K26">
            <v>-12.115575686607798</v>
          </cell>
          <cell r="L26">
            <v>-7.8315667948408532</v>
          </cell>
          <cell r="M26">
            <v>-2.9344790247501749</v>
          </cell>
          <cell r="N26">
            <v>0.45309270438180249</v>
          </cell>
          <cell r="O26">
            <v>1.2296337450941053</v>
          </cell>
          <cell r="P26">
            <v>1.0295339115972837</v>
          </cell>
          <cell r="Q26">
            <v>1.100241900737629</v>
          </cell>
          <cell r="R26">
            <v>1.1282924935333938</v>
          </cell>
          <cell r="S26">
            <v>1.2785036174033877</v>
          </cell>
        </row>
        <row r="27">
          <cell r="D27" t="str">
            <v xml:space="preserve"> Deutschland</v>
          </cell>
          <cell r="E27" t="str">
            <v>-</v>
          </cell>
          <cell r="F27" t="str">
            <v>-</v>
          </cell>
          <cell r="G27" t="str">
            <v>-</v>
          </cell>
          <cell r="H27">
            <v>6.2382510897195971</v>
          </cell>
          <cell r="I27">
            <v>-2.0007156468724503</v>
          </cell>
          <cell r="J27">
            <v>-2.1487954803322538</v>
          </cell>
          <cell r="K27">
            <v>-8.1677472427233937</v>
          </cell>
          <cell r="L27">
            <v>-7.3835812810793584</v>
          </cell>
          <cell r="M27">
            <v>-0.42092908250185701</v>
          </cell>
          <cell r="N27">
            <v>0.40174816623658671</v>
          </cell>
          <cell r="O27">
            <v>1.5990494672003024</v>
          </cell>
          <cell r="P27">
            <v>1.2942190932259621</v>
          </cell>
          <cell r="Q27">
            <v>1.4427743157986725</v>
          </cell>
          <cell r="R27">
            <v>1.617012135317438</v>
          </cell>
          <cell r="S27">
            <v>1.6224661193214871</v>
          </cell>
        </row>
        <row r="28">
          <cell r="D28" t="str">
            <v xml:space="preserve"> Großbritannien</v>
          </cell>
          <cell r="E28" t="str">
            <v>-</v>
          </cell>
          <cell r="F28" t="str">
            <v>-</v>
          </cell>
          <cell r="G28" t="str">
            <v>-</v>
          </cell>
          <cell r="H28">
            <v>1.6</v>
          </cell>
          <cell r="I28">
            <v>-0.1</v>
          </cell>
          <cell r="J28">
            <v>-2.8</v>
          </cell>
          <cell r="K28">
            <v>-6</v>
          </cell>
          <cell r="L28">
            <v>-3.6</v>
          </cell>
          <cell r="M28">
            <v>-2.5</v>
          </cell>
          <cell r="N28">
            <v>-1.1000000000000001</v>
          </cell>
          <cell r="O28">
            <v>0.3</v>
          </cell>
          <cell r="P28">
            <v>0.2</v>
          </cell>
          <cell r="Q28">
            <v>0.5</v>
          </cell>
          <cell r="R28">
            <v>0.9</v>
          </cell>
          <cell r="S28">
            <v>1</v>
          </cell>
        </row>
        <row r="29">
          <cell r="D29" t="str">
            <v xml:space="preserve"> Schweiz</v>
          </cell>
          <cell r="E29" t="str">
            <v>-</v>
          </cell>
          <cell r="F29" t="str">
            <v>-</v>
          </cell>
          <cell r="G29" t="str">
            <v>-</v>
          </cell>
          <cell r="H29">
            <v>0.52126426197476405</v>
          </cell>
          <cell r="I29">
            <v>0.46693766319789631</v>
          </cell>
          <cell r="J29">
            <v>-0.25115051115764686</v>
          </cell>
          <cell r="K29">
            <v>-1.2185673191451372</v>
          </cell>
          <cell r="L29">
            <v>-7.1762494778167252</v>
          </cell>
          <cell r="M29">
            <v>-1.6757049938113653</v>
          </cell>
          <cell r="N29">
            <v>-0.36918425740076088</v>
          </cell>
          <cell r="O29">
            <v>0.84750985281539215</v>
          </cell>
          <cell r="P29">
            <v>0.96983849762943919</v>
          </cell>
          <cell r="Q29">
            <v>1.4659586984366655</v>
          </cell>
          <cell r="R29">
            <v>1.5352311365220146</v>
          </cell>
          <cell r="S29">
            <v>1.5379574891690453</v>
          </cell>
        </row>
        <row r="30">
          <cell r="D30" t="str">
            <v xml:space="preserve"> Großbritannien</v>
          </cell>
          <cell r="E30" t="str">
            <v>-</v>
          </cell>
          <cell r="F30" t="str">
            <v>-</v>
          </cell>
          <cell r="G30" t="str">
            <v>-</v>
          </cell>
          <cell r="H30">
            <v>1.6</v>
          </cell>
          <cell r="I30">
            <v>0.4</v>
          </cell>
          <cell r="J30">
            <v>2</v>
          </cell>
          <cell r="K30">
            <v>-1.1000000000000001</v>
          </cell>
          <cell r="L30">
            <v>0.6</v>
          </cell>
          <cell r="M30">
            <v>1.6</v>
          </cell>
          <cell r="N30">
            <v>2.2000000000000002</v>
          </cell>
          <cell r="O30">
            <v>-0.5</v>
          </cell>
          <cell r="P30">
            <v>0</v>
          </cell>
          <cell r="Q30">
            <v>0.5</v>
          </cell>
          <cell r="R30">
            <v>0.8</v>
          </cell>
          <cell r="S30">
            <v>0.8</v>
          </cell>
        </row>
        <row r="31">
          <cell r="D31" t="str">
            <v>Inflationsrate</v>
          </cell>
          <cell r="E31" t="str">
            <v>-</v>
          </cell>
          <cell r="F31" t="str">
            <v>-</v>
          </cell>
          <cell r="G31" t="str">
            <v>-</v>
          </cell>
          <cell r="H31">
            <v>1.5730200373613883</v>
          </cell>
          <cell r="I31">
            <v>1.9509034442320115</v>
          </cell>
          <cell r="J31">
            <v>0.87354129054521934</v>
          </cell>
          <cell r="K31">
            <v>5.9489104004313731E-2</v>
          </cell>
          <cell r="L31">
            <v>0.66077292131237186</v>
          </cell>
          <cell r="M31">
            <v>1.528046978818125</v>
          </cell>
          <cell r="N31">
            <v>1.9761850534455192</v>
          </cell>
          <cell r="O31">
            <v>1.7713993589584049</v>
          </cell>
          <cell r="P31">
            <v>1.4719424618656092</v>
          </cell>
          <cell r="Q31">
            <v>1.4718207834655743</v>
          </cell>
          <cell r="R31">
            <v>1.4716848411361809</v>
          </cell>
          <cell r="S31">
            <v>1.4715344619883552</v>
          </cell>
        </row>
        <row r="32">
          <cell r="D32" t="str">
            <v xml:space="preserve"> USA</v>
          </cell>
          <cell r="E32">
            <v>3.8</v>
          </cell>
          <cell r="F32">
            <v>-0.2</v>
          </cell>
          <cell r="G32">
            <v>2.7</v>
          </cell>
          <cell r="H32">
            <v>4.1976001134883312</v>
          </cell>
          <cell r="I32">
            <v>4.2687109138592083</v>
          </cell>
          <cell r="J32">
            <v>5.2340992234131578</v>
          </cell>
          <cell r="K32">
            <v>1.533615173819225</v>
          </cell>
          <cell r="L32">
            <v>-8.0512016800671216E-2</v>
          </cell>
          <cell r="M32">
            <v>-0.61620489130707057</v>
          </cell>
          <cell r="N32">
            <v>-1.4284860393732335</v>
          </cell>
          <cell r="O32">
            <v>1.4963048900798359</v>
          </cell>
          <cell r="P32">
            <v>2.6762107457881434</v>
          </cell>
          <cell r="Q32">
            <v>2.7302620067517269</v>
          </cell>
          <cell r="R32">
            <v>2.6788930357115381</v>
          </cell>
          <cell r="S32">
            <v>2.545842021789313</v>
          </cell>
        </row>
        <row r="33">
          <cell r="D33" t="str">
            <v xml:space="preserve"> EWU</v>
          </cell>
          <cell r="E33">
            <v>3.3</v>
          </cell>
          <cell r="F33">
            <v>0.7</v>
          </cell>
          <cell r="G33">
            <v>1.9</v>
          </cell>
          <cell r="H33">
            <v>3.3547050061524475</v>
          </cell>
          <cell r="I33">
            <v>3.6320076665069312</v>
          </cell>
          <cell r="J33">
            <v>3.8433300347942678</v>
          </cell>
          <cell r="K33">
            <v>2.2856242118537207</v>
          </cell>
          <cell r="L33">
            <v>0.9637151050054138</v>
          </cell>
          <cell r="M33">
            <v>0.32940644502381655</v>
          </cell>
          <cell r="N33">
            <v>0.34802596370075989</v>
          </cell>
          <cell r="O33">
            <v>1.0460626650543592</v>
          </cell>
          <cell r="P33">
            <v>1.8456600320253091</v>
          </cell>
          <cell r="Q33">
            <v>1.8967800914370558</v>
          </cell>
          <cell r="R33">
            <v>1.8178699943705245</v>
          </cell>
          <cell r="S33">
            <v>1.9014891453151606</v>
          </cell>
        </row>
        <row r="34">
          <cell r="D34" t="str">
            <v xml:space="preserve"> Japan</v>
          </cell>
          <cell r="E34">
            <v>1.4</v>
          </cell>
          <cell r="F34">
            <v>-0.4</v>
          </cell>
          <cell r="G34">
            <v>0.1</v>
          </cell>
          <cell r="H34">
            <v>1</v>
          </cell>
          <cell r="I34">
            <v>1.4</v>
          </cell>
          <cell r="J34">
            <v>2.2000000000000002</v>
          </cell>
          <cell r="K34">
            <v>1</v>
          </cell>
          <cell r="L34">
            <v>-0.2</v>
          </cell>
          <cell r="M34">
            <v>-0.5</v>
          </cell>
          <cell r="N34">
            <v>-0.6</v>
          </cell>
          <cell r="O34">
            <v>-0.3</v>
          </cell>
          <cell r="P34">
            <v>-0.1</v>
          </cell>
          <cell r="Q34">
            <v>0.1</v>
          </cell>
          <cell r="R34">
            <v>0.2</v>
          </cell>
          <cell r="S34">
            <v>0</v>
          </cell>
        </row>
        <row r="35">
          <cell r="D35" t="str">
            <v xml:space="preserve"> Deutschland</v>
          </cell>
          <cell r="E35">
            <v>2.7542033626901663</v>
          </cell>
          <cell r="F35">
            <v>0.7</v>
          </cell>
          <cell r="G35">
            <v>1.6</v>
          </cell>
          <cell r="H35">
            <v>3.0774214447683912</v>
          </cell>
          <cell r="I35">
            <v>3.0195952457436892</v>
          </cell>
          <cell r="J35">
            <v>3.2567049808429172</v>
          </cell>
          <cell r="K35">
            <v>1.6782773907536574</v>
          </cell>
          <cell r="L35">
            <v>0.88221244500314988</v>
          </cell>
          <cell r="M35">
            <v>0.54828519313998569</v>
          </cell>
          <cell r="N35">
            <v>0.20763785535360402</v>
          </cell>
          <cell r="O35">
            <v>1.0864694057801882</v>
          </cell>
          <cell r="P35">
            <v>1.4635838167319504</v>
          </cell>
          <cell r="Q35">
            <v>1.627444998664429</v>
          </cell>
          <cell r="R35">
            <v>1.5869477737586068</v>
          </cell>
          <cell r="S35">
            <v>1.7560316848977076</v>
          </cell>
        </row>
        <row r="36">
          <cell r="D36" t="str">
            <v xml:space="preserve"> Großbritannien</v>
          </cell>
          <cell r="E36">
            <v>3.6</v>
          </cell>
          <cell r="F36">
            <v>1.8</v>
          </cell>
          <cell r="G36">
            <v>2.2000000000000002</v>
          </cell>
          <cell r="H36">
            <v>2.4</v>
          </cell>
          <cell r="I36">
            <v>3.4</v>
          </cell>
          <cell r="J36">
            <v>4.8</v>
          </cell>
          <cell r="K36">
            <v>3.9</v>
          </cell>
          <cell r="L36">
            <v>3.1</v>
          </cell>
          <cell r="M36">
            <v>2</v>
          </cell>
          <cell r="N36">
            <v>0.7</v>
          </cell>
          <cell r="O36">
            <v>1.3</v>
          </cell>
          <cell r="P36">
            <v>2.1</v>
          </cell>
          <cell r="Q36">
            <v>2.1</v>
          </cell>
          <cell r="R36">
            <v>2.2000000000000002</v>
          </cell>
          <cell r="S36">
            <v>2.2999999999999998</v>
          </cell>
        </row>
        <row r="37">
          <cell r="D37" t="str">
            <v xml:space="preserve"> Schweiz</v>
          </cell>
          <cell r="E37">
            <v>2.4</v>
          </cell>
          <cell r="F37">
            <v>-0.4</v>
          </cell>
          <cell r="G37">
            <v>0.7</v>
          </cell>
          <cell r="H37">
            <v>2.4650233177881509</v>
          </cell>
          <cell r="I37">
            <v>2.6592252133946337</v>
          </cell>
          <cell r="J37">
            <v>2.9353562005277167</v>
          </cell>
          <cell r="K37">
            <v>1.6291951775822655</v>
          </cell>
          <cell r="L37">
            <v>9.7529258777617756E-2</v>
          </cell>
          <cell r="M37">
            <v>-0.61592537966101979</v>
          </cell>
          <cell r="N37">
            <v>-0.75765431686862783</v>
          </cell>
          <cell r="O37">
            <v>-0.23034644445808494</v>
          </cell>
          <cell r="P37">
            <v>0.66104921818002094</v>
          </cell>
          <cell r="Q37">
            <v>0.56279572123654198</v>
          </cell>
          <cell r="R37">
            <v>0.76401066459275135</v>
          </cell>
          <cell r="S37">
            <v>0.89816130755697721</v>
          </cell>
        </row>
        <row r="65">
          <cell r="D65" t="str">
            <v>G 3- INFLATION AND GROWTH PROFILE</v>
          </cell>
          <cell r="E65">
            <v>2008</v>
          </cell>
          <cell r="F65">
            <v>2009</v>
          </cell>
          <cell r="G65">
            <v>2010</v>
          </cell>
          <cell r="H65">
            <v>2008</v>
          </cell>
          <cell r="L65">
            <v>2009</v>
          </cell>
          <cell r="P65">
            <v>2010</v>
          </cell>
        </row>
        <row r="66">
          <cell r="H66" t="str">
            <v>06 Q1</v>
          </cell>
          <cell r="I66" t="str">
            <v>Q2</v>
          </cell>
          <cell r="J66" t="str">
            <v>Q3</v>
          </cell>
          <cell r="K66" t="str">
            <v>Q4</v>
          </cell>
          <cell r="L66" t="str">
            <v>07 Q1</v>
          </cell>
          <cell r="M66" t="str">
            <v>Q2</v>
          </cell>
          <cell r="N66" t="str">
            <v>Q3</v>
          </cell>
          <cell r="O66" t="str">
            <v>Q4</v>
          </cell>
          <cell r="P66" t="str">
            <v>08 Q1</v>
          </cell>
          <cell r="Q66" t="str">
            <v>Q2</v>
          </cell>
          <cell r="R66" t="str">
            <v>Q3</v>
          </cell>
          <cell r="S66" t="str">
            <v>Q4</v>
          </cell>
        </row>
        <row r="68">
          <cell r="D68" t="str">
            <v>GDP growth, year-on-year</v>
          </cell>
          <cell r="E68">
            <v>2011</v>
          </cell>
          <cell r="F68">
            <v>2012</v>
          </cell>
          <cell r="G68">
            <v>2013</v>
          </cell>
          <cell r="H68">
            <v>2011</v>
          </cell>
          <cell r="L68">
            <v>2012</v>
          </cell>
          <cell r="P68">
            <v>2013</v>
          </cell>
        </row>
        <row r="69">
          <cell r="D69" t="str">
            <v xml:space="preserve"> USA</v>
          </cell>
          <cell r="E69">
            <v>1.1113859023421071</v>
          </cell>
          <cell r="F69">
            <v>-2.1460452330808977</v>
          </cell>
          <cell r="G69">
            <v>1.4024600465342303</v>
          </cell>
          <cell r="H69" t="str">
            <v>10 Q1</v>
          </cell>
          <cell r="I69" t="str">
            <v>Q2</v>
          </cell>
          <cell r="J69" t="str">
            <v>Q3</v>
          </cell>
          <cell r="K69" t="str">
            <v>Q4</v>
          </cell>
          <cell r="L69" t="str">
            <v>11 Q1</v>
          </cell>
          <cell r="M69" t="str">
            <v>Q2</v>
          </cell>
          <cell r="N69" t="str">
            <v>Q3</v>
          </cell>
          <cell r="O69" t="str">
            <v>Q4</v>
          </cell>
          <cell r="P69" t="str">
            <v>12 Q1</v>
          </cell>
          <cell r="Q69" t="str">
            <v>Q2</v>
          </cell>
          <cell r="R69" t="str">
            <v>Q3</v>
          </cell>
          <cell r="S69" t="str">
            <v>Q4</v>
          </cell>
        </row>
        <row r="70">
          <cell r="D70" t="str">
            <v xml:space="preserve"> EMU</v>
          </cell>
          <cell r="E70">
            <v>0.7</v>
          </cell>
          <cell r="F70">
            <v>-3.1</v>
          </cell>
          <cell r="G70">
            <v>1</v>
          </cell>
          <cell r="H70">
            <v>2.1377726979495293</v>
          </cell>
          <cell r="I70">
            <v>1.4295977498743895</v>
          </cell>
          <cell r="J70">
            <v>0.58267544189507703</v>
          </cell>
          <cell r="K70">
            <v>-1.2869942392129303</v>
          </cell>
          <cell r="L70">
            <v>-3.479439982883477</v>
          </cell>
          <cell r="M70">
            <v>-3.7826309939488567</v>
          </cell>
          <cell r="N70">
            <v>-3.4409824511990337</v>
          </cell>
          <cell r="O70">
            <v>-1.7581512040954408</v>
          </cell>
          <cell r="P70">
            <v>7.467326612784575E-2</v>
          </cell>
          <cell r="Q70">
            <v>1.0392514600417968</v>
          </cell>
          <cell r="R70">
            <v>1.3315614493892554</v>
          </cell>
          <cell r="S70">
            <v>1.5672304160636656</v>
          </cell>
        </row>
        <row r="71">
          <cell r="D71" t="str">
            <v xml:space="preserve"> Japan</v>
          </cell>
          <cell r="E71">
            <v>-0.74361233919537995</v>
          </cell>
          <cell r="F71">
            <v>-5.2</v>
          </cell>
          <cell r="G71">
            <v>0.8</v>
          </cell>
          <cell r="H71">
            <v>1.4103985657544484</v>
          </cell>
          <cell r="I71">
            <v>0.51532110203402226</v>
          </cell>
          <cell r="J71">
            <v>-0.19624558162098538</v>
          </cell>
          <cell r="K71">
            <v>-4.305501493754079</v>
          </cell>
          <cell r="L71">
            <v>-6.5529857690105899</v>
          </cell>
          <cell r="M71">
            <v>-6.1657950478412857</v>
          </cell>
          <cell r="N71">
            <v>-5.7284593285839094</v>
          </cell>
          <cell r="O71">
            <v>-2.3371164081250129</v>
          </cell>
          <cell r="P71">
            <v>-6.9955859594386993E-2</v>
          </cell>
          <cell r="Q71">
            <v>0.95268645602595825</v>
          </cell>
          <cell r="R71">
            <v>1.121899992776207</v>
          </cell>
          <cell r="S71">
            <v>1.134102249574326</v>
          </cell>
        </row>
        <row r="72">
          <cell r="D72" t="str">
            <v xml:space="preserve"> Germany</v>
          </cell>
          <cell r="E72">
            <v>1.2949067773285776</v>
          </cell>
          <cell r="F72">
            <v>-3.8488681494667389</v>
          </cell>
          <cell r="G72">
            <v>1.3797103089027161</v>
          </cell>
          <cell r="H72">
            <v>2.8389017413604591</v>
          </cell>
          <cell r="I72">
            <v>1.9622209911181585</v>
          </cell>
          <cell r="J72">
            <v>0.80650891778584821</v>
          </cell>
          <cell r="K72">
            <v>-1.651824442752698</v>
          </cell>
          <cell r="L72">
            <v>-4.9683925083705418</v>
          </cell>
          <cell r="M72">
            <v>-4.5876995705897627</v>
          </cell>
          <cell r="N72">
            <v>-3.9719429855320243</v>
          </cell>
          <cell r="O72">
            <v>-1.5146249096439846</v>
          </cell>
          <cell r="P72">
            <v>0.7154071022612527</v>
          </cell>
          <cell r="Q72">
            <v>1.1833780822912985</v>
          </cell>
          <cell r="R72">
            <v>1.4881792628659696</v>
          </cell>
          <cell r="S72">
            <v>1.4940265321694994</v>
          </cell>
        </row>
        <row r="73">
          <cell r="D73" t="str">
            <v xml:space="preserve"> UK</v>
          </cell>
          <cell r="E73">
            <v>0.7</v>
          </cell>
          <cell r="F73">
            <v>-3</v>
          </cell>
          <cell r="G73">
            <v>0</v>
          </cell>
          <cell r="H73">
            <v>2.6</v>
          </cell>
          <cell r="I73">
            <v>1.7</v>
          </cell>
          <cell r="J73">
            <v>0.2</v>
          </cell>
          <cell r="K73">
            <v>-1.9</v>
          </cell>
          <cell r="L73">
            <v>-3.1</v>
          </cell>
          <cell r="M73">
            <v>-3.7</v>
          </cell>
          <cell r="N73">
            <v>-3.3</v>
          </cell>
          <cell r="O73">
            <v>-1.7</v>
          </cell>
          <cell r="P73">
            <v>-0.8</v>
          </cell>
          <cell r="Q73">
            <v>0</v>
          </cell>
          <cell r="R73">
            <v>0.5</v>
          </cell>
          <cell r="S73">
            <v>0.6</v>
          </cell>
        </row>
        <row r="74">
          <cell r="D74" t="str">
            <v xml:space="preserve"> Switzerland</v>
          </cell>
          <cell r="E74">
            <v>1.6322572929694967</v>
          </cell>
          <cell r="F74">
            <v>-2.3754782244474915</v>
          </cell>
          <cell r="G74">
            <v>0.81034665397337058</v>
          </cell>
          <cell r="H74">
            <v>3.1476520102206251</v>
          </cell>
          <cell r="I74">
            <v>2.2741798465160779</v>
          </cell>
          <cell r="J74">
            <v>1.2833312297579891</v>
          </cell>
          <cell r="K74">
            <v>-0.12286392841992511</v>
          </cell>
          <cell r="L74">
            <v>-2.0924071525972643</v>
          </cell>
          <cell r="M74">
            <v>-2.6186496914502588</v>
          </cell>
          <cell r="N74">
            <v>-2.6474705491831063</v>
          </cell>
          <cell r="O74">
            <v>-2.1423674871835163</v>
          </cell>
          <cell r="P74">
            <v>-6.2647067126964107E-2</v>
          </cell>
          <cell r="Q74">
            <v>0.72626318478328233</v>
          </cell>
          <cell r="R74">
            <v>1.2041895539593339</v>
          </cell>
          <cell r="S74">
            <v>1.3769689939236773</v>
          </cell>
        </row>
        <row r="75">
          <cell r="D75" t="str">
            <v xml:space="preserve"> Germany</v>
          </cell>
          <cell r="E75">
            <v>3</v>
          </cell>
          <cell r="F75">
            <v>1.3533078829624685</v>
          </cell>
          <cell r="G75">
            <v>1.5499926645872506</v>
          </cell>
          <cell r="H75">
            <v>4.6349261211440478</v>
          </cell>
          <cell r="I75">
            <v>2.9172952723204588</v>
          </cell>
          <cell r="J75">
            <v>2.6236566373467411</v>
          </cell>
          <cell r="K75">
            <v>1.9231681180633444</v>
          </cell>
          <cell r="L75">
            <v>0.91876340400298773</v>
          </cell>
          <cell r="M75">
            <v>1.3675116549733275</v>
          </cell>
          <cell r="N75">
            <v>1.7438597538329788</v>
          </cell>
          <cell r="O75">
            <v>2.634399081252937</v>
          </cell>
          <cell r="P75">
            <v>2.4714674742376985</v>
          </cell>
          <cell r="Q75">
            <v>1.9390371021731312</v>
          </cell>
          <cell r="R75">
            <v>1.2587507589017548</v>
          </cell>
          <cell r="S75">
            <v>0.90184157825716227</v>
          </cell>
        </row>
        <row r="76">
          <cell r="D76" t="str">
            <v>GDP growth, quarter-on-quarter</v>
          </cell>
          <cell r="E76">
            <v>0.8</v>
          </cell>
          <cell r="F76">
            <v>0.8</v>
          </cell>
          <cell r="G76">
            <v>0.5</v>
          </cell>
          <cell r="H76">
            <v>1.6</v>
          </cell>
          <cell r="I76">
            <v>0.6</v>
          </cell>
          <cell r="J76">
            <v>0.5</v>
          </cell>
          <cell r="K76">
            <v>0.7</v>
          </cell>
          <cell r="L76">
            <v>0.5</v>
          </cell>
          <cell r="M76">
            <v>0.8</v>
          </cell>
          <cell r="N76">
            <v>0.8</v>
          </cell>
          <cell r="O76">
            <v>1</v>
          </cell>
          <cell r="P76">
            <v>0.8</v>
          </cell>
          <cell r="Q76">
            <v>0.6</v>
          </cell>
          <cell r="R76">
            <v>0.2</v>
          </cell>
          <cell r="S76">
            <v>0.5</v>
          </cell>
        </row>
        <row r="77">
          <cell r="D77" t="str">
            <v xml:space="preserve"> USA</v>
          </cell>
          <cell r="E77" t="str">
            <v>-</v>
          </cell>
          <cell r="F77" t="str">
            <v>-</v>
          </cell>
          <cell r="G77" t="str">
            <v>-</v>
          </cell>
          <cell r="H77">
            <v>0.21771493971962741</v>
          </cell>
          <cell r="I77">
            <v>0.69895243001889185</v>
          </cell>
          <cell r="J77">
            <v>-0.12790558862153034</v>
          </cell>
          <cell r="K77">
            <v>-1.6000136607356268</v>
          </cell>
          <cell r="L77">
            <v>-1.01</v>
          </cell>
          <cell r="M77">
            <v>-0.3819355533441211</v>
          </cell>
          <cell r="N77">
            <v>0.22157481579321825</v>
          </cell>
          <cell r="O77">
            <v>0.39338124182424394</v>
          </cell>
          <cell r="P77">
            <v>0.41128129779704636</v>
          </cell>
          <cell r="Q77">
            <v>0.43876386579128734</v>
          </cell>
          <cell r="R77">
            <v>0.4383669540818147</v>
          </cell>
          <cell r="S77">
            <v>0.48751919977154046</v>
          </cell>
        </row>
        <row r="78">
          <cell r="D78" t="str">
            <v xml:space="preserve"> EMU</v>
          </cell>
          <cell r="E78" t="str">
            <v>-</v>
          </cell>
          <cell r="F78" t="str">
            <v>-</v>
          </cell>
          <cell r="G78" t="str">
            <v>-</v>
          </cell>
          <cell r="H78">
            <v>0.68818441957911602</v>
          </cell>
          <cell r="I78">
            <v>-0.25141175396127835</v>
          </cell>
          <cell r="J78">
            <v>-0.24983359858113374</v>
          </cell>
          <cell r="K78">
            <v>-1.4684125766989808</v>
          </cell>
          <cell r="L78">
            <v>-1.5481306400957635</v>
          </cell>
          <cell r="M78">
            <v>-0.56474266830011288</v>
          </cell>
          <cell r="N78">
            <v>0.1043591978146452</v>
          </cell>
          <cell r="O78">
            <v>0.2487966322581201</v>
          </cell>
          <cell r="P78">
            <v>0.28861202622896087</v>
          </cell>
          <cell r="Q78">
            <v>0.39367246110350607</v>
          </cell>
          <cell r="R78">
            <v>0.39396451206539496</v>
          </cell>
          <cell r="S78">
            <v>0.4819473897787816</v>
          </cell>
        </row>
        <row r="79">
          <cell r="D79" t="str">
            <v xml:space="preserve"> Japan</v>
          </cell>
          <cell r="E79" t="str">
            <v>-</v>
          </cell>
          <cell r="F79" t="str">
            <v>-</v>
          </cell>
          <cell r="G79" t="str">
            <v>-</v>
          </cell>
          <cell r="H79">
            <v>0.338381744057628</v>
          </cell>
          <cell r="I79">
            <v>-1.1514055328576802</v>
          </cell>
          <cell r="J79">
            <v>-0.35135402710977814</v>
          </cell>
          <cell r="K79">
            <v>-3.177124134421291</v>
          </cell>
          <cell r="L79">
            <v>-2.0181689322566996</v>
          </cell>
          <cell r="M79">
            <v>-0.74183376758224995</v>
          </cell>
          <cell r="N79">
            <v>0.11308122101532092</v>
          </cell>
          <cell r="O79">
            <v>0.30600101943292657</v>
          </cell>
          <cell r="P79">
            <v>0.25639570990445293</v>
          </cell>
          <cell r="Q79">
            <v>0.27393283027423365</v>
          </cell>
          <cell r="R79">
            <v>0.28088743938428706</v>
          </cell>
          <cell r="S79">
            <v>0.31810482269337115</v>
          </cell>
        </row>
        <row r="80">
          <cell r="D80" t="str">
            <v xml:space="preserve"> Germany</v>
          </cell>
          <cell r="E80" t="str">
            <v>-</v>
          </cell>
          <cell r="F80" t="str">
            <v>-</v>
          </cell>
          <cell r="G80" t="str">
            <v>-</v>
          </cell>
          <cell r="H80">
            <v>1.5243524600322189</v>
          </cell>
          <cell r="I80">
            <v>-0.50397600446430602</v>
          </cell>
          <cell r="J80">
            <v>-0.54158268337567961</v>
          </cell>
          <cell r="K80">
            <v>-2.1076375427342953</v>
          </cell>
          <cell r="L80">
            <v>-1.8993249324932577</v>
          </cell>
          <cell r="M80">
            <v>-0.10539878713476014</v>
          </cell>
          <cell r="N80">
            <v>0.10028608120191507</v>
          </cell>
          <cell r="O80">
            <v>0.39738733474897003</v>
          </cell>
          <cell r="P80">
            <v>0.32199620873554125</v>
          </cell>
          <cell r="Q80">
            <v>0.35875834407586638</v>
          </cell>
          <cell r="R80">
            <v>0.40182459426283401</v>
          </cell>
          <cell r="S80">
            <v>0.40317175777614978</v>
          </cell>
        </row>
        <row r="81">
          <cell r="D81" t="str">
            <v xml:space="preserve"> UK</v>
          </cell>
          <cell r="E81" t="str">
            <v>-</v>
          </cell>
          <cell r="F81" t="str">
            <v>-</v>
          </cell>
          <cell r="G81" t="str">
            <v>-</v>
          </cell>
          <cell r="H81">
            <v>0.4</v>
          </cell>
          <cell r="I81">
            <v>0</v>
          </cell>
          <cell r="J81">
            <v>-0.7</v>
          </cell>
          <cell r="K81">
            <v>-1.5</v>
          </cell>
          <cell r="L81">
            <v>-0.9</v>
          </cell>
          <cell r="M81">
            <v>-0.6</v>
          </cell>
          <cell r="N81">
            <v>-0.3</v>
          </cell>
          <cell r="O81">
            <v>0.1</v>
          </cell>
          <cell r="P81">
            <v>0.1</v>
          </cell>
          <cell r="Q81">
            <v>0.1</v>
          </cell>
          <cell r="R81">
            <v>0.2</v>
          </cell>
          <cell r="S81">
            <v>0.2</v>
          </cell>
        </row>
        <row r="82">
          <cell r="D82" t="str">
            <v xml:space="preserve"> Switzerland</v>
          </cell>
          <cell r="E82" t="str">
            <v>-</v>
          </cell>
          <cell r="F82" t="str">
            <v>-</v>
          </cell>
          <cell r="G82" t="str">
            <v>-</v>
          </cell>
          <cell r="H82">
            <v>0.13006210314701061</v>
          </cell>
          <cell r="I82">
            <v>0.11653056691678376</v>
          </cell>
          <cell r="J82">
            <v>-6.2846848866715543E-2</v>
          </cell>
          <cell r="K82">
            <v>-0.30604390859407804</v>
          </cell>
          <cell r="L82">
            <v>-1.8444687365275603</v>
          </cell>
          <cell r="M82">
            <v>-0.42158476913077836</v>
          </cell>
          <cell r="N82">
            <v>-9.2424118683454015E-2</v>
          </cell>
          <cell r="O82">
            <v>0.21120739210336303</v>
          </cell>
          <cell r="P82">
            <v>0.2415827800305026</v>
          </cell>
          <cell r="Q82">
            <v>0.36449201136365961</v>
          </cell>
          <cell r="R82">
            <v>0.38161773975957658</v>
          </cell>
          <cell r="S82">
            <v>0.38229157713236539</v>
          </cell>
        </row>
        <row r="83">
          <cell r="D83" t="str">
            <v xml:space="preserve"> Germany</v>
          </cell>
          <cell r="E83" t="str">
            <v>-</v>
          </cell>
          <cell r="F83" t="str">
            <v>-</v>
          </cell>
          <cell r="G83" t="str">
            <v>-</v>
          </cell>
          <cell r="H83">
            <v>1.3474607478825646</v>
          </cell>
          <cell r="I83">
            <v>0.27581878540637206</v>
          </cell>
          <cell r="J83">
            <v>0.50235530520143357</v>
          </cell>
          <cell r="K83">
            <v>-0.20987053689277957</v>
          </cell>
          <cell r="L83">
            <v>0.34872935822140505</v>
          </cell>
          <cell r="M83">
            <v>0.72170810050262446</v>
          </cell>
          <cell r="N83">
            <v>0.87549133007271962</v>
          </cell>
          <cell r="O83">
            <v>0.66356826315117701</v>
          </cell>
          <cell r="P83">
            <v>0.18942624072249714</v>
          </cell>
          <cell r="Q83">
            <v>0.19836928394461495</v>
          </cell>
          <cell r="R83">
            <v>0.20230251964814272</v>
          </cell>
          <cell r="S83">
            <v>0.30875693671966076</v>
          </cell>
        </row>
        <row r="84">
          <cell r="D84" t="str">
            <v>GDP growth, quarter-on-quarter annualized</v>
          </cell>
          <cell r="E84" t="str">
            <v>-</v>
          </cell>
          <cell r="F84" t="str">
            <v>-</v>
          </cell>
          <cell r="G84" t="str">
            <v>-</v>
          </cell>
          <cell r="H84">
            <v>0.4</v>
          </cell>
          <cell r="I84">
            <v>0.1</v>
          </cell>
          <cell r="J84">
            <v>0.5</v>
          </cell>
          <cell r="K84">
            <v>-0.3</v>
          </cell>
          <cell r="L84">
            <v>0.2</v>
          </cell>
          <cell r="M84">
            <v>0.4</v>
          </cell>
          <cell r="N84">
            <v>0.5</v>
          </cell>
          <cell r="O84">
            <v>-0.1</v>
          </cell>
          <cell r="P84">
            <v>0</v>
          </cell>
          <cell r="Q84">
            <v>0.1</v>
          </cell>
          <cell r="R84">
            <v>0.2</v>
          </cell>
          <cell r="S84">
            <v>0.2</v>
          </cell>
        </row>
        <row r="85">
          <cell r="D85" t="str">
            <v xml:space="preserve"> USA</v>
          </cell>
          <cell r="E85" t="str">
            <v>-</v>
          </cell>
          <cell r="F85" t="str">
            <v>-</v>
          </cell>
          <cell r="G85" t="str">
            <v>-</v>
          </cell>
          <cell r="H85">
            <v>0.87370787668128003</v>
          </cell>
          <cell r="I85">
            <v>2.8252586136575246</v>
          </cell>
          <cell r="J85">
            <v>-0.51064160084841603</v>
          </cell>
          <cell r="K85">
            <v>-6.2980839082123792</v>
          </cell>
          <cell r="L85">
            <v>-3.9792050797959888</v>
          </cell>
          <cell r="M85">
            <v>-1.5190119919864884</v>
          </cell>
          <cell r="N85">
            <v>0.88924934084442953</v>
          </cell>
          <cell r="O85">
            <v>1.5828342694395872</v>
          </cell>
          <cell r="P85">
            <v>1.6553021858276793</v>
          </cell>
          <cell r="Q85">
            <v>1.7666401112495009</v>
          </cell>
          <cell r="R85">
            <v>1.7650314840578432</v>
          </cell>
          <cell r="S85">
            <v>1.9643837022288153</v>
          </cell>
        </row>
        <row r="86">
          <cell r="D86" t="str">
            <v xml:space="preserve"> EMU</v>
          </cell>
          <cell r="E86" t="str">
            <v>-</v>
          </cell>
          <cell r="F86" t="str">
            <v>-</v>
          </cell>
          <cell r="G86" t="str">
            <v>-</v>
          </cell>
          <cell r="H86">
            <v>2.7812841393820094</v>
          </cell>
          <cell r="I86">
            <v>-1.0018608961286901</v>
          </cell>
          <cell r="J86">
            <v>-0.99559561833805788</v>
          </cell>
          <cell r="K86">
            <v>-5.7455380250478783</v>
          </cell>
          <cell r="L86">
            <v>-6.0501984745759074</v>
          </cell>
          <cell r="M86">
            <v>-2.2399065609162676</v>
          </cell>
          <cell r="N86">
            <v>0.41809069653109532</v>
          </cell>
          <cell r="O86">
            <v>0.9989066788985923</v>
          </cell>
          <cell r="P86">
            <v>1.1594555421503117</v>
          </cell>
          <cell r="Q86">
            <v>1.5840129530594282</v>
          </cell>
          <cell r="R86">
            <v>1.5851950131405204</v>
          </cell>
          <cell r="S86">
            <v>1.9417707876585553</v>
          </cell>
        </row>
        <row r="87">
          <cell r="D87" t="str">
            <v xml:space="preserve"> Japan</v>
          </cell>
          <cell r="E87" t="str">
            <v>-</v>
          </cell>
          <cell r="F87" t="str">
            <v>-</v>
          </cell>
          <cell r="G87" t="str">
            <v>-</v>
          </cell>
          <cell r="H87">
            <v>1.3604126198062403</v>
          </cell>
          <cell r="I87">
            <v>-4.5266868751005092</v>
          </cell>
          <cell r="J87">
            <v>-1.398026463870309</v>
          </cell>
          <cell r="K87">
            <v>-12.115575686607798</v>
          </cell>
          <cell r="L87">
            <v>-7.8315667948408532</v>
          </cell>
          <cell r="M87">
            <v>-2.9344790247501749</v>
          </cell>
          <cell r="N87">
            <v>0.45309270438180249</v>
          </cell>
          <cell r="O87">
            <v>1.2296337450941053</v>
          </cell>
          <cell r="P87">
            <v>1.0295339115972837</v>
          </cell>
          <cell r="Q87">
            <v>1.100241900737629</v>
          </cell>
          <cell r="R87">
            <v>1.1282924935333938</v>
          </cell>
          <cell r="S87">
            <v>1.2785036174033877</v>
          </cell>
        </row>
        <row r="88">
          <cell r="D88" t="str">
            <v xml:space="preserve"> Germany</v>
          </cell>
          <cell r="E88" t="str">
            <v>-</v>
          </cell>
          <cell r="F88" t="str">
            <v>-</v>
          </cell>
          <cell r="G88" t="str">
            <v>-</v>
          </cell>
          <cell r="H88">
            <v>6.2382510897195971</v>
          </cell>
          <cell r="I88">
            <v>-2.0007156468724503</v>
          </cell>
          <cell r="J88">
            <v>-2.1487954803322538</v>
          </cell>
          <cell r="K88">
            <v>-8.1677472427233937</v>
          </cell>
          <cell r="L88">
            <v>-7.3835812810793584</v>
          </cell>
          <cell r="M88">
            <v>-0.42092908250185701</v>
          </cell>
          <cell r="N88">
            <v>0.40174816623658671</v>
          </cell>
          <cell r="O88">
            <v>1.5990494672003024</v>
          </cell>
          <cell r="P88">
            <v>1.2942190932259621</v>
          </cell>
          <cell r="Q88">
            <v>1.4427743157986725</v>
          </cell>
          <cell r="R88">
            <v>1.617012135317438</v>
          </cell>
          <cell r="S88">
            <v>1.6224661193214871</v>
          </cell>
        </row>
        <row r="89">
          <cell r="D89" t="str">
            <v xml:space="preserve"> UK</v>
          </cell>
          <cell r="E89" t="str">
            <v>-</v>
          </cell>
          <cell r="F89" t="str">
            <v>-</v>
          </cell>
          <cell r="G89" t="str">
            <v>-</v>
          </cell>
          <cell r="H89">
            <v>1.6</v>
          </cell>
          <cell r="I89">
            <v>-0.1</v>
          </cell>
          <cell r="J89">
            <v>-2.8</v>
          </cell>
          <cell r="K89">
            <v>-6</v>
          </cell>
          <cell r="L89">
            <v>-3.6</v>
          </cell>
          <cell r="M89">
            <v>-2.5</v>
          </cell>
          <cell r="N89">
            <v>-1.1000000000000001</v>
          </cell>
          <cell r="O89">
            <v>0.3</v>
          </cell>
          <cell r="P89">
            <v>0.2</v>
          </cell>
          <cell r="Q89">
            <v>0.5</v>
          </cell>
          <cell r="R89">
            <v>0.9</v>
          </cell>
          <cell r="S89">
            <v>1</v>
          </cell>
        </row>
        <row r="90">
          <cell r="D90" t="str">
            <v xml:space="preserve"> Switzerland</v>
          </cell>
          <cell r="E90" t="str">
            <v>-</v>
          </cell>
          <cell r="F90" t="str">
            <v>-</v>
          </cell>
          <cell r="G90" t="str">
            <v>-</v>
          </cell>
          <cell r="H90">
            <v>0.52126426197476405</v>
          </cell>
          <cell r="I90">
            <v>0.46693766319789631</v>
          </cell>
          <cell r="J90">
            <v>-0.25115051115764686</v>
          </cell>
          <cell r="K90">
            <v>-1.2185673191451372</v>
          </cell>
          <cell r="L90">
            <v>-7.1762494778167252</v>
          </cell>
          <cell r="M90">
            <v>-1.6757049938113653</v>
          </cell>
          <cell r="N90">
            <v>-0.36918425740076088</v>
          </cell>
          <cell r="O90">
            <v>0.84750985281539215</v>
          </cell>
          <cell r="P90">
            <v>0.96983849762943919</v>
          </cell>
          <cell r="Q90">
            <v>1.4659586984366655</v>
          </cell>
          <cell r="R90">
            <v>1.5352311365220146</v>
          </cell>
          <cell r="S90">
            <v>1.5379574891690453</v>
          </cell>
        </row>
        <row r="91">
          <cell r="D91" t="str">
            <v xml:space="preserve"> Germany</v>
          </cell>
          <cell r="E91" t="str">
            <v>-</v>
          </cell>
          <cell r="F91" t="str">
            <v>-</v>
          </cell>
          <cell r="G91" t="str">
            <v>-</v>
          </cell>
          <cell r="H91">
            <v>5.4997639232364719</v>
          </cell>
          <cell r="I91">
            <v>1.1078481008322143</v>
          </cell>
          <cell r="J91">
            <v>2.0246136455768635</v>
          </cell>
          <cell r="K91">
            <v>-0.83684310464877854</v>
          </cell>
          <cell r="L91">
            <v>1.4022311414852169</v>
          </cell>
          <cell r="M91">
            <v>2.9182347925461869</v>
          </cell>
          <cell r="N91">
            <v>3.5482234323452246</v>
          </cell>
          <cell r="O91">
            <v>2.6808094905854034</v>
          </cell>
          <cell r="P91">
            <v>0.7598606210377028</v>
          </cell>
          <cell r="Q91">
            <v>0.79584128205777915</v>
          </cell>
          <cell r="R91">
            <v>0.8116689706331357</v>
          </cell>
          <cell r="S91">
            <v>1.2407593803489334</v>
          </cell>
        </row>
        <row r="92">
          <cell r="D92" t="str">
            <v>Inflation rate</v>
          </cell>
          <cell r="E92" t="str">
            <v>-</v>
          </cell>
          <cell r="F92" t="str">
            <v>-</v>
          </cell>
          <cell r="G92" t="str">
            <v>-</v>
          </cell>
          <cell r="H92">
            <v>1.6</v>
          </cell>
          <cell r="I92">
            <v>0.4</v>
          </cell>
          <cell r="J92">
            <v>2</v>
          </cell>
          <cell r="K92">
            <v>-1.1000000000000001</v>
          </cell>
          <cell r="L92">
            <v>0.6</v>
          </cell>
          <cell r="M92">
            <v>1.6</v>
          </cell>
          <cell r="N92">
            <v>2.2000000000000002</v>
          </cell>
          <cell r="O92">
            <v>-0.5</v>
          </cell>
          <cell r="P92">
            <v>0</v>
          </cell>
          <cell r="Q92">
            <v>0.5</v>
          </cell>
          <cell r="R92">
            <v>0.8</v>
          </cell>
          <cell r="S92">
            <v>0.8</v>
          </cell>
        </row>
        <row r="93">
          <cell r="D93" t="str">
            <v xml:space="preserve"> USA</v>
          </cell>
          <cell r="E93">
            <v>3.8</v>
          </cell>
          <cell r="F93">
            <v>-0.2</v>
          </cell>
          <cell r="G93">
            <v>2.7</v>
          </cell>
          <cell r="H93">
            <v>4.1976001134883312</v>
          </cell>
          <cell r="I93">
            <v>4.2687109138592083</v>
          </cell>
          <cell r="J93">
            <v>5.2340992234131578</v>
          </cell>
          <cell r="K93">
            <v>1.533615173819225</v>
          </cell>
          <cell r="L93">
            <v>-8.0512016800671216E-2</v>
          </cell>
          <cell r="M93">
            <v>-0.61620489130707057</v>
          </cell>
          <cell r="N93">
            <v>-1.4284860393732335</v>
          </cell>
          <cell r="O93">
            <v>1.4963048900798359</v>
          </cell>
          <cell r="P93">
            <v>2.6762107457881434</v>
          </cell>
          <cell r="Q93">
            <v>2.7302620067517269</v>
          </cell>
          <cell r="R93">
            <v>2.6788930357115381</v>
          </cell>
          <cell r="S93">
            <v>2.545842021789313</v>
          </cell>
        </row>
        <row r="94">
          <cell r="D94" t="str">
            <v xml:space="preserve"> EMU</v>
          </cell>
          <cell r="E94">
            <v>3.3</v>
          </cell>
          <cell r="F94">
            <v>0.7</v>
          </cell>
          <cell r="G94">
            <v>1.9</v>
          </cell>
          <cell r="H94">
            <v>3.3547050061524475</v>
          </cell>
          <cell r="I94">
            <v>3.6320076665069312</v>
          </cell>
          <cell r="J94">
            <v>3.8433300347942678</v>
          </cell>
          <cell r="K94">
            <v>2.2856242118537207</v>
          </cell>
          <cell r="L94">
            <v>0.9637151050054138</v>
          </cell>
          <cell r="M94">
            <v>0.32940644502381655</v>
          </cell>
          <cell r="N94">
            <v>0.34802596370075989</v>
          </cell>
          <cell r="O94">
            <v>1.0460626650543592</v>
          </cell>
          <cell r="P94">
            <v>1.8456600320253091</v>
          </cell>
          <cell r="Q94">
            <v>1.8967800914370558</v>
          </cell>
          <cell r="R94">
            <v>1.8178699943705245</v>
          </cell>
          <cell r="S94">
            <v>1.9014891453151606</v>
          </cell>
        </row>
        <row r="95">
          <cell r="D95" t="str">
            <v xml:space="preserve"> Japan</v>
          </cell>
          <cell r="E95">
            <v>1.4</v>
          </cell>
          <cell r="F95">
            <v>-0.4</v>
          </cell>
          <cell r="G95">
            <v>0.1</v>
          </cell>
          <cell r="H95">
            <v>1</v>
          </cell>
          <cell r="I95">
            <v>1.4</v>
          </cell>
          <cell r="J95">
            <v>2.2000000000000002</v>
          </cell>
          <cell r="K95">
            <v>1</v>
          </cell>
          <cell r="L95">
            <v>-0.2</v>
          </cell>
          <cell r="M95">
            <v>-0.5</v>
          </cell>
          <cell r="N95">
            <v>-0.6</v>
          </cell>
          <cell r="O95">
            <v>-0.3</v>
          </cell>
          <cell r="P95">
            <v>-0.1</v>
          </cell>
          <cell r="Q95">
            <v>0.1</v>
          </cell>
          <cell r="R95">
            <v>0.2</v>
          </cell>
          <cell r="S95">
            <v>0</v>
          </cell>
        </row>
        <row r="96">
          <cell r="D96" t="str">
            <v xml:space="preserve"> Germany</v>
          </cell>
          <cell r="E96">
            <v>2.7542033626901663</v>
          </cell>
          <cell r="F96">
            <v>0.7</v>
          </cell>
          <cell r="G96">
            <v>1.6</v>
          </cell>
          <cell r="H96">
            <v>3.0774214447683912</v>
          </cell>
          <cell r="I96">
            <v>3.0195952457436892</v>
          </cell>
          <cell r="J96">
            <v>3.2567049808429172</v>
          </cell>
          <cell r="K96">
            <v>1.6782773907536574</v>
          </cell>
          <cell r="L96">
            <v>0.88221244500314988</v>
          </cell>
          <cell r="M96">
            <v>0.54828519313998569</v>
          </cell>
          <cell r="N96">
            <v>0.20763785535360402</v>
          </cell>
          <cell r="O96">
            <v>1.0864694057801882</v>
          </cell>
          <cell r="P96">
            <v>1.4635838167319504</v>
          </cell>
          <cell r="Q96">
            <v>1.627444998664429</v>
          </cell>
          <cell r="R96">
            <v>1.5869477737586068</v>
          </cell>
          <cell r="S96">
            <v>1.7560316848977076</v>
          </cell>
        </row>
        <row r="97">
          <cell r="D97" t="str">
            <v xml:space="preserve"> UK</v>
          </cell>
          <cell r="E97">
            <v>3.6</v>
          </cell>
          <cell r="F97">
            <v>1.8</v>
          </cell>
          <cell r="G97">
            <v>2.2000000000000002</v>
          </cell>
          <cell r="H97">
            <v>2.4</v>
          </cell>
          <cell r="I97">
            <v>3.4</v>
          </cell>
          <cell r="J97">
            <v>4.8</v>
          </cell>
          <cell r="K97">
            <v>3.9</v>
          </cell>
          <cell r="L97">
            <v>3.1</v>
          </cell>
          <cell r="M97">
            <v>2</v>
          </cell>
          <cell r="N97">
            <v>0.7</v>
          </cell>
          <cell r="O97">
            <v>1.3</v>
          </cell>
          <cell r="P97">
            <v>2.1</v>
          </cell>
          <cell r="Q97">
            <v>2.1</v>
          </cell>
          <cell r="R97">
            <v>2.2000000000000002</v>
          </cell>
          <cell r="S97">
            <v>2.2999999999999998</v>
          </cell>
        </row>
        <row r="98">
          <cell r="D98" t="str">
            <v xml:space="preserve"> Switzerland</v>
          </cell>
          <cell r="E98">
            <v>2.4</v>
          </cell>
          <cell r="F98">
            <v>-0.4</v>
          </cell>
          <cell r="G98">
            <v>0.7</v>
          </cell>
          <cell r="H98">
            <v>2.4650233177881509</v>
          </cell>
          <cell r="I98">
            <v>2.6592252133946337</v>
          </cell>
          <cell r="J98">
            <v>2.9353562005277167</v>
          </cell>
          <cell r="K98">
            <v>1.6291951775822655</v>
          </cell>
          <cell r="L98">
            <v>9.7529258777617756E-2</v>
          </cell>
          <cell r="M98">
            <v>-0.61592537966101979</v>
          </cell>
          <cell r="N98">
            <v>-0.75765431686862783</v>
          </cell>
          <cell r="O98">
            <v>-0.23034644445808494</v>
          </cell>
          <cell r="P98">
            <v>0.66104921818002094</v>
          </cell>
          <cell r="Q98">
            <v>0.56279572123654198</v>
          </cell>
          <cell r="R98">
            <v>0.76401066459275135</v>
          </cell>
          <cell r="S98">
            <v>0.89816130755697721</v>
          </cell>
        </row>
      </sheetData>
      <sheetData sheetId="18"/>
      <sheetData sheetId="19" refreshError="1">
        <row r="4">
          <cell r="B4" t="str">
            <v>Deutschland - Konjunkturprognose</v>
          </cell>
        </row>
        <row r="6">
          <cell r="D6">
            <v>2007</v>
          </cell>
          <cell r="E6">
            <v>2008</v>
          </cell>
          <cell r="F6">
            <v>2009</v>
          </cell>
          <cell r="G6">
            <v>2010</v>
          </cell>
        </row>
        <row r="7">
          <cell r="D7">
            <v>2010</v>
          </cell>
          <cell r="E7">
            <v>2011</v>
          </cell>
          <cell r="F7">
            <v>2012</v>
          </cell>
          <cell r="G7">
            <v>2013</v>
          </cell>
        </row>
        <row r="8">
          <cell r="B8" t="str">
            <v>Bruttoinlandsprodukt</v>
          </cell>
          <cell r="D8">
            <v>2.4603373382962559</v>
          </cell>
          <cell r="E8">
            <v>1.2949067773285776</v>
          </cell>
          <cell r="F8">
            <v>-3.8488681494667389</v>
          </cell>
          <cell r="G8">
            <v>1.3797103089027161</v>
          </cell>
        </row>
        <row r="9">
          <cell r="C9" t="str">
            <v>Privater Verbrauch</v>
          </cell>
          <cell r="D9">
            <v>-0.36837237110785281</v>
          </cell>
          <cell r="E9">
            <v>-8.1452529139554031E-2</v>
          </cell>
          <cell r="F9">
            <v>-0.65452128367624596</v>
          </cell>
          <cell r="G9">
            <v>0.60647158834792947</v>
          </cell>
        </row>
        <row r="10">
          <cell r="B10" t="str">
            <v>BRUTTOINLANDSPRODUKT*</v>
          </cell>
          <cell r="C10" t="str">
            <v>Staatsverbrauch</v>
          </cell>
          <cell r="D10">
            <v>2.1803820263792062</v>
          </cell>
          <cell r="E10">
            <v>2.1241011171870383</v>
          </cell>
          <cell r="F10">
            <v>3.0438750621522672</v>
          </cell>
          <cell r="G10">
            <v>2.481637343438706</v>
          </cell>
        </row>
        <row r="11">
          <cell r="C11" t="str">
            <v>Investitionen</v>
          </cell>
          <cell r="D11">
            <v>4.3354688087553797</v>
          </cell>
          <cell r="E11">
            <v>4.228267353581117</v>
          </cell>
          <cell r="F11">
            <v>-5.3975162483936288</v>
          </cell>
          <cell r="G11">
            <v>1.9781042347604654</v>
          </cell>
        </row>
        <row r="12">
          <cell r="C12" t="str">
            <v>Ausfuhren</v>
          </cell>
          <cell r="D12">
            <v>7.4694081356171864</v>
          </cell>
          <cell r="E12">
            <v>2.6812563374213312</v>
          </cell>
          <cell r="F12">
            <v>-15.323124024080073</v>
          </cell>
          <cell r="G12">
            <v>3.5227652214562397</v>
          </cell>
        </row>
        <row r="13">
          <cell r="C13" t="str">
            <v>Einfuhren</v>
          </cell>
          <cell r="D13">
            <v>5.0251020196336356</v>
          </cell>
          <cell r="E13">
            <v>3.9893339736054116</v>
          </cell>
          <cell r="F13">
            <v>-10.641622467567657</v>
          </cell>
          <cell r="G13">
            <v>3.0388274843835887</v>
          </cell>
        </row>
        <row r="14">
          <cell r="C14" t="str">
            <v>Ausfuhren</v>
          </cell>
          <cell r="D14">
            <v>13.734113352115912</v>
          </cell>
          <cell r="E14">
            <v>8.1999999999999993</v>
          </cell>
          <cell r="F14">
            <v>4.8163164346008642</v>
          </cell>
          <cell r="G14">
            <v>6.5145391291893304</v>
          </cell>
        </row>
        <row r="15">
          <cell r="B15" t="str">
            <v>Andere Indikatoren</v>
          </cell>
          <cell r="C15" t="str">
            <v>Einfuhren</v>
          </cell>
          <cell r="D15">
            <v>11.708312283973285</v>
          </cell>
          <cell r="E15">
            <v>7.2</v>
          </cell>
          <cell r="F15">
            <v>5.4755373801901612</v>
          </cell>
          <cell r="G15">
            <v>7.4166863833503101</v>
          </cell>
        </row>
        <row r="16">
          <cell r="C16" t="str">
            <v>Inflationsrate (HVPI)</v>
          </cell>
          <cell r="D16">
            <v>2.2999999999999998</v>
          </cell>
          <cell r="E16">
            <v>2.7542033626901663</v>
          </cell>
          <cell r="F16">
            <v>0.7</v>
          </cell>
          <cell r="G16">
            <v>1.6</v>
          </cell>
        </row>
        <row r="17">
          <cell r="B17" t="str">
            <v>ANDERE INDIKATOREN</v>
          </cell>
          <cell r="C17" t="str">
            <v>Arbeitslosenquote</v>
          </cell>
          <cell r="D17">
            <v>9</v>
          </cell>
          <cell r="E17">
            <v>7.8</v>
          </cell>
          <cell r="F17">
            <v>8.6999999999999993</v>
          </cell>
          <cell r="G17">
            <v>10</v>
          </cell>
        </row>
        <row r="18">
          <cell r="C18" t="str">
            <v>Leistungsbilanzsaldo *</v>
          </cell>
          <cell r="D18">
            <v>7.6</v>
          </cell>
          <cell r="E18">
            <v>6.9</v>
          </cell>
          <cell r="F18">
            <v>3.8</v>
          </cell>
          <cell r="G18">
            <v>4.4000000000000004</v>
          </cell>
        </row>
        <row r="19">
          <cell r="C19" t="str">
            <v>Budgetsaldo *</v>
          </cell>
          <cell r="D19">
            <v>-0.2</v>
          </cell>
          <cell r="E19">
            <v>-0.1</v>
          </cell>
          <cell r="F19">
            <v>-3.9</v>
          </cell>
          <cell r="G19">
            <v>-4.2</v>
          </cell>
        </row>
        <row r="20">
          <cell r="C20" t="str">
            <v>Leistungsbilanzsaldo **</v>
          </cell>
          <cell r="D20">
            <v>5.7</v>
          </cell>
          <cell r="E20">
            <v>5.0999999999999996</v>
          </cell>
          <cell r="F20">
            <v>4.7</v>
          </cell>
          <cell r="G20">
            <v>4.3</v>
          </cell>
        </row>
        <row r="21">
          <cell r="B21" t="str">
            <v>Nachrichtlich: Consensus-Prognosen</v>
          </cell>
          <cell r="C21" t="str">
            <v>Budgetsaldo **</v>
          </cell>
          <cell r="D21">
            <v>-4.3</v>
          </cell>
          <cell r="E21">
            <v>-1</v>
          </cell>
          <cell r="F21">
            <v>-1.5</v>
          </cell>
          <cell r="G21">
            <v>-1</v>
          </cell>
        </row>
        <row r="22">
          <cell r="C22" t="str">
            <v>Umfrage vom 09.03.09</v>
          </cell>
        </row>
        <row r="23">
          <cell r="B23" t="str">
            <v>NACHRICHTLICH: CONSENSUS-PROGNOSEN</v>
          </cell>
          <cell r="C23" t="str">
            <v>BIP-Wachstum</v>
          </cell>
          <cell r="D23">
            <v>2.9</v>
          </cell>
          <cell r="E23">
            <v>1.3</v>
          </cell>
          <cell r="F23">
            <v>-3.2</v>
          </cell>
          <cell r="G23">
            <v>0.7</v>
          </cell>
        </row>
        <row r="24">
          <cell r="C24" t="str">
            <v>Inflationsrate</v>
          </cell>
          <cell r="D24">
            <v>1.6</v>
          </cell>
          <cell r="E24">
            <v>2.6</v>
          </cell>
          <cell r="F24">
            <v>0.5</v>
          </cell>
          <cell r="G24">
            <v>1.2</v>
          </cell>
        </row>
        <row r="25">
          <cell r="C25" t="str">
            <v>BIP-Wachstum</v>
          </cell>
          <cell r="E25">
            <v>3</v>
          </cell>
          <cell r="F25">
            <v>0.5</v>
          </cell>
        </row>
        <row r="26">
          <cell r="C26" t="str">
            <v>Inflationsrate</v>
          </cell>
          <cell r="E26">
            <v>2.2999999999999998</v>
          </cell>
          <cell r="F26">
            <v>1.8</v>
          </cell>
        </row>
        <row r="27">
          <cell r="B27" t="str">
            <v>*) in Prozent des BIP</v>
          </cell>
        </row>
        <row r="34">
          <cell r="B34" t="str">
            <v>Frankreich - Konjunkturprognose</v>
          </cell>
        </row>
        <row r="36">
          <cell r="B36" t="str">
            <v>FRANKREICH – KONJUNKTURPROGNOSE</v>
          </cell>
          <cell r="D36">
            <v>2007</v>
          </cell>
          <cell r="E36">
            <v>2008</v>
          </cell>
          <cell r="F36">
            <v>2009</v>
          </cell>
          <cell r="G36">
            <v>2010</v>
          </cell>
        </row>
        <row r="38">
          <cell r="B38" t="str">
            <v>Bruttoinlandsprodukt</v>
          </cell>
          <cell r="D38">
            <v>2.1</v>
          </cell>
          <cell r="E38">
            <v>0.7</v>
          </cell>
          <cell r="F38">
            <v>-2</v>
          </cell>
          <cell r="G38">
            <v>1</v>
          </cell>
        </row>
        <row r="39">
          <cell r="C39" t="str">
            <v>Privater Verbrauch</v>
          </cell>
          <cell r="D39">
            <v>2010</v>
          </cell>
          <cell r="E39">
            <v>2011</v>
          </cell>
          <cell r="F39">
            <v>2012</v>
          </cell>
          <cell r="G39">
            <v>2013</v>
          </cell>
        </row>
        <row r="40">
          <cell r="C40" t="str">
            <v>Staatsverbrauch</v>
          </cell>
          <cell r="D40">
            <v>1.3</v>
          </cell>
          <cell r="E40">
            <v>1.6</v>
          </cell>
          <cell r="F40">
            <v>1.6</v>
          </cell>
          <cell r="G40">
            <v>2.1</v>
          </cell>
        </row>
        <row r="41">
          <cell r="C41" t="str">
            <v>Investitionen</v>
          </cell>
          <cell r="D41">
            <v>4.9000000000000004</v>
          </cell>
          <cell r="E41">
            <v>0.4</v>
          </cell>
          <cell r="F41">
            <v>-4</v>
          </cell>
          <cell r="G41">
            <v>0.6</v>
          </cell>
        </row>
        <row r="42">
          <cell r="B42" t="str">
            <v>BRUTTOINLANDSPRODUKT*</v>
          </cell>
          <cell r="C42" t="str">
            <v>Ausfuhren</v>
          </cell>
          <cell r="D42">
            <v>3.2</v>
          </cell>
          <cell r="E42">
            <v>1.1000000000000001</v>
          </cell>
          <cell r="F42">
            <v>-7.4</v>
          </cell>
          <cell r="G42">
            <v>1.2</v>
          </cell>
        </row>
        <row r="43">
          <cell r="C43" t="str">
            <v>Einfuhren</v>
          </cell>
          <cell r="D43">
            <v>5.9</v>
          </cell>
          <cell r="E43">
            <v>2</v>
          </cell>
          <cell r="F43">
            <v>-3.5</v>
          </cell>
          <cell r="G43">
            <v>1.8</v>
          </cell>
        </row>
        <row r="44">
          <cell r="C44" t="str">
            <v>Staatsverbrauch</v>
          </cell>
          <cell r="D44">
            <v>1.2</v>
          </cell>
          <cell r="E44">
            <v>0.8</v>
          </cell>
          <cell r="F44">
            <v>0.7</v>
          </cell>
          <cell r="G44">
            <v>0.2</v>
          </cell>
        </row>
        <row r="45">
          <cell r="B45" t="str">
            <v>Andere Indikatoren</v>
          </cell>
          <cell r="C45" t="str">
            <v>Investitionen</v>
          </cell>
          <cell r="D45">
            <v>-1.4</v>
          </cell>
          <cell r="E45">
            <v>2.9</v>
          </cell>
          <cell r="F45">
            <v>1.8</v>
          </cell>
          <cell r="G45">
            <v>2.6</v>
          </cell>
        </row>
        <row r="46">
          <cell r="C46" t="str">
            <v>Inflationsrate (HVPI)</v>
          </cell>
          <cell r="D46">
            <v>1.6</v>
          </cell>
          <cell r="E46">
            <v>3.2</v>
          </cell>
          <cell r="F46">
            <v>0.5</v>
          </cell>
          <cell r="G46">
            <v>1.8</v>
          </cell>
        </row>
        <row r="47">
          <cell r="C47" t="str">
            <v>Arbeitslosenquote</v>
          </cell>
          <cell r="D47">
            <v>8.3000000000000007</v>
          </cell>
          <cell r="E47">
            <v>8.1</v>
          </cell>
          <cell r="F47">
            <v>8.8000000000000007</v>
          </cell>
          <cell r="G47">
            <v>9.3000000000000007</v>
          </cell>
        </row>
        <row r="48">
          <cell r="C48" t="str">
            <v>Leistungsbilanzsaldo *</v>
          </cell>
          <cell r="D48">
            <v>-1.2</v>
          </cell>
          <cell r="E48">
            <v>-2.4</v>
          </cell>
          <cell r="F48">
            <v>-3.5</v>
          </cell>
          <cell r="G48">
            <v>-2.7</v>
          </cell>
        </row>
        <row r="49">
          <cell r="B49" t="str">
            <v>ANDERE INDIKATOREN</v>
          </cell>
          <cell r="C49" t="str">
            <v>Budgetsaldo *</v>
          </cell>
          <cell r="D49">
            <v>-2.7</v>
          </cell>
          <cell r="E49">
            <v>-2.9</v>
          </cell>
          <cell r="F49">
            <v>-5</v>
          </cell>
          <cell r="G49">
            <v>-5.2</v>
          </cell>
        </row>
        <row r="50">
          <cell r="C50" t="str">
            <v>Inflationsrate (HVPI)*</v>
          </cell>
          <cell r="D50">
            <v>1.7355320375941119</v>
          </cell>
          <cell r="E50">
            <v>2.2000000000000002</v>
          </cell>
          <cell r="F50">
            <v>2.1</v>
          </cell>
          <cell r="G50">
            <v>2.2000000000000002</v>
          </cell>
        </row>
        <row r="51">
          <cell r="B51" t="str">
            <v>Nachrichtlich: Consensus-Prognosen</v>
          </cell>
          <cell r="C51" t="str">
            <v>Arbeitslosenquote</v>
          </cell>
          <cell r="D51">
            <v>9.8000000000000007</v>
          </cell>
          <cell r="E51">
            <v>9.8000000000000007</v>
          </cell>
          <cell r="F51">
            <v>9.6999999999999993</v>
          </cell>
          <cell r="G51">
            <v>9.6</v>
          </cell>
        </row>
        <row r="52">
          <cell r="C52" t="str">
            <v>Umfrage vom 09.03.09</v>
          </cell>
          <cell r="D52">
            <v>-1.8</v>
          </cell>
          <cell r="E52">
            <v>-2.2000000000000002</v>
          </cell>
          <cell r="F52">
            <v>-2.2999999999999998</v>
          </cell>
          <cell r="G52">
            <v>-2</v>
          </cell>
        </row>
        <row r="53">
          <cell r="C53" t="str">
            <v>BIP-Wachstum</v>
          </cell>
          <cell r="D53">
            <v>2.4</v>
          </cell>
          <cell r="E53">
            <v>0.7</v>
          </cell>
          <cell r="F53">
            <v>-2</v>
          </cell>
          <cell r="G53">
            <v>0.6</v>
          </cell>
        </row>
        <row r="54">
          <cell r="C54" t="str">
            <v>Inflationsrate</v>
          </cell>
          <cell r="D54">
            <v>1.7</v>
          </cell>
          <cell r="E54">
            <v>2.8</v>
          </cell>
          <cell r="F54">
            <v>0.4</v>
          </cell>
          <cell r="G54">
            <v>1.4</v>
          </cell>
        </row>
        <row r="55">
          <cell r="B55" t="str">
            <v>NACHRICHTLICH: CONSENSUS-PROGNOSEN</v>
          </cell>
        </row>
        <row r="56">
          <cell r="C56" t="str">
            <v>Umfrage vom 09.01.12</v>
          </cell>
        </row>
        <row r="57">
          <cell r="B57" t="str">
            <v>*) in Prozent des BIP</v>
          </cell>
          <cell r="C57" t="str">
            <v>BIP-Wachstum</v>
          </cell>
          <cell r="E57">
            <v>1.6</v>
          </cell>
          <cell r="F57">
            <v>0</v>
          </cell>
        </row>
        <row r="64">
          <cell r="B64" t="str">
            <v>Italien - Konjunkturprognose</v>
          </cell>
        </row>
        <row r="66">
          <cell r="D66">
            <v>2007</v>
          </cell>
          <cell r="E66">
            <v>2008</v>
          </cell>
          <cell r="F66">
            <v>2009</v>
          </cell>
          <cell r="G66">
            <v>2010</v>
          </cell>
        </row>
        <row r="68">
          <cell r="B68" t="str">
            <v>Bruttoinlandsprodukt</v>
          </cell>
          <cell r="D68">
            <v>1.4645151241982433</v>
          </cell>
          <cell r="E68">
            <v>-1.0430330601321458</v>
          </cell>
          <cell r="F68">
            <v>-3.6355034156631945</v>
          </cell>
          <cell r="G68">
            <v>0.94931158320309805</v>
          </cell>
        </row>
        <row r="69">
          <cell r="C69" t="str">
            <v>Privater Verbrauch</v>
          </cell>
          <cell r="D69">
            <v>1.1898919523399627</v>
          </cell>
          <cell r="E69">
            <v>-0.87390811177542105</v>
          </cell>
          <cell r="F69">
            <v>-1.1922958788328799</v>
          </cell>
          <cell r="G69">
            <v>1.1806193095010258</v>
          </cell>
        </row>
        <row r="70">
          <cell r="C70" t="str">
            <v>Staatsverbrauch</v>
          </cell>
          <cell r="D70">
            <v>1.0215155232613284</v>
          </cell>
          <cell r="E70">
            <v>0.64648965071651787</v>
          </cell>
          <cell r="F70">
            <v>1.617092980331222</v>
          </cell>
          <cell r="G70">
            <v>2.0648284310574354</v>
          </cell>
        </row>
        <row r="71">
          <cell r="C71" t="str">
            <v>Investitionen</v>
          </cell>
          <cell r="D71">
            <v>2010</v>
          </cell>
          <cell r="E71">
            <v>2011</v>
          </cell>
          <cell r="F71">
            <v>2012</v>
          </cell>
          <cell r="G71">
            <v>2013</v>
          </cell>
        </row>
        <row r="72">
          <cell r="C72" t="str">
            <v>Ausfuhren</v>
          </cell>
          <cell r="D72">
            <v>4.0139586634748241</v>
          </cell>
          <cell r="E72">
            <v>-3.7137284775009931</v>
          </cell>
          <cell r="F72">
            <v>-11.801977766550891</v>
          </cell>
          <cell r="G72">
            <v>2.5431162163721979</v>
          </cell>
        </row>
        <row r="73">
          <cell r="C73" t="str">
            <v>Einfuhren</v>
          </cell>
          <cell r="D73">
            <v>3.3246968026460877</v>
          </cell>
          <cell r="E73">
            <v>-4.4704451238055611</v>
          </cell>
          <cell r="F73">
            <v>-7.8589297109535323</v>
          </cell>
          <cell r="G73">
            <v>3.8549272854530443</v>
          </cell>
        </row>
        <row r="74">
          <cell r="B74" t="str">
            <v>BRUTTOINLANDSPRODUKT*</v>
          </cell>
          <cell r="D74">
            <v>1.2490043146366077</v>
          </cell>
          <cell r="E74">
            <v>0.83059460756595627</v>
          </cell>
          <cell r="F74">
            <v>-0.5</v>
          </cell>
          <cell r="G74">
            <v>0</v>
          </cell>
        </row>
        <row r="75">
          <cell r="B75" t="str">
            <v>Andere Indikatoren</v>
          </cell>
          <cell r="C75" t="str">
            <v>Privater Verbrauch</v>
          </cell>
          <cell r="D75">
            <v>0.96037548761084679</v>
          </cell>
          <cell r="E75">
            <v>0.8</v>
          </cell>
          <cell r="F75">
            <v>-0.9</v>
          </cell>
          <cell r="G75">
            <v>-0.1</v>
          </cell>
        </row>
        <row r="76">
          <cell r="C76" t="str">
            <v>Inflationsrate (HVPI)</v>
          </cell>
          <cell r="D76">
            <v>2</v>
          </cell>
          <cell r="E76">
            <v>3.4931193151728746</v>
          </cell>
          <cell r="F76">
            <v>0.8</v>
          </cell>
          <cell r="G76">
            <v>1.8252046209949284</v>
          </cell>
        </row>
        <row r="77">
          <cell r="C77" t="str">
            <v>Arbeitslosenquote</v>
          </cell>
          <cell r="D77">
            <v>6.2</v>
          </cell>
          <cell r="E77">
            <v>6.8</v>
          </cell>
          <cell r="F77">
            <v>7.9</v>
          </cell>
          <cell r="G77">
            <v>8.5</v>
          </cell>
        </row>
        <row r="78">
          <cell r="C78" t="str">
            <v>Leistungsbilanzsaldo *</v>
          </cell>
          <cell r="D78">
            <v>-2.4</v>
          </cell>
          <cell r="E78">
            <v>-3.1</v>
          </cell>
          <cell r="F78">
            <v>-3.5</v>
          </cell>
          <cell r="G78">
            <v>-3.8</v>
          </cell>
        </row>
        <row r="79">
          <cell r="C79" t="str">
            <v>Budgetsaldo *</v>
          </cell>
          <cell r="D79">
            <v>-1.5</v>
          </cell>
          <cell r="E79">
            <v>-2.5</v>
          </cell>
          <cell r="F79">
            <v>-4.4000000000000004</v>
          </cell>
          <cell r="G79">
            <v>-3.6</v>
          </cell>
        </row>
        <row r="81">
          <cell r="B81" t="str">
            <v>Nachrichtlich: Consensus-Prognosen</v>
          </cell>
        </row>
        <row r="82">
          <cell r="C82" t="str">
            <v>Umfrage vom 09.03.09</v>
          </cell>
          <cell r="D82">
            <v>1.6376498669738317</v>
          </cell>
          <cell r="E82">
            <v>2.9</v>
          </cell>
          <cell r="F82">
            <v>2.2000000000000002</v>
          </cell>
          <cell r="G82">
            <v>2.2999999999999998</v>
          </cell>
        </row>
        <row r="83">
          <cell r="C83" t="str">
            <v>BIP-Wachstum</v>
          </cell>
          <cell r="D83">
            <v>1.9</v>
          </cell>
          <cell r="E83">
            <v>-1</v>
          </cell>
          <cell r="F83">
            <v>-2.8</v>
          </cell>
          <cell r="G83">
            <v>0.3</v>
          </cell>
        </row>
        <row r="84">
          <cell r="C84" t="str">
            <v>Inflationsrate</v>
          </cell>
          <cell r="D84">
            <v>2.1</v>
          </cell>
          <cell r="E84">
            <v>3.3</v>
          </cell>
          <cell r="F84">
            <v>0.9</v>
          </cell>
          <cell r="G84">
            <v>1.6</v>
          </cell>
        </row>
        <row r="85">
          <cell r="C85" t="str">
            <v>Budgetsaldo **</v>
          </cell>
          <cell r="D85">
            <v>-4.5999999999999996</v>
          </cell>
          <cell r="E85">
            <v>-4.4000000000000004</v>
          </cell>
          <cell r="F85">
            <v>-2.5</v>
          </cell>
          <cell r="G85">
            <v>-1.5</v>
          </cell>
        </row>
        <row r="87">
          <cell r="B87" t="str">
            <v>*) in Prozent des BIP</v>
          </cell>
        </row>
        <row r="94">
          <cell r="B94" t="str">
            <v>Spanien - Konjunkturprognose</v>
          </cell>
        </row>
        <row r="96">
          <cell r="D96">
            <v>2007</v>
          </cell>
          <cell r="E96">
            <v>2008</v>
          </cell>
          <cell r="F96">
            <v>2009</v>
          </cell>
          <cell r="G96">
            <v>2010</v>
          </cell>
        </row>
        <row r="98">
          <cell r="B98" t="str">
            <v>Bruttoinlandsprodukt</v>
          </cell>
          <cell r="D98">
            <v>3.6619022226846454</v>
          </cell>
          <cell r="E98">
            <v>1.1585278641383212</v>
          </cell>
          <cell r="F98">
            <v>-2.604869584469057</v>
          </cell>
          <cell r="G98">
            <v>0.54124731986152597</v>
          </cell>
        </row>
        <row r="99">
          <cell r="C99" t="str">
            <v>Privater Verbrauch</v>
          </cell>
          <cell r="D99">
            <v>3.4582784195157359</v>
          </cell>
          <cell r="E99">
            <v>0.11531504528299763</v>
          </cell>
          <cell r="F99">
            <v>-2.7859910754021513</v>
          </cell>
          <cell r="G99">
            <v>0.26481073609193118</v>
          </cell>
        </row>
        <row r="100">
          <cell r="B100" t="str">
            <v>SPANIEN – KONJUNKTURPROGNOSE</v>
          </cell>
          <cell r="C100" t="str">
            <v>Staatsverbrauch</v>
          </cell>
          <cell r="D100">
            <v>4.8555912974300526</v>
          </cell>
          <cell r="E100">
            <v>5.2812487629804536</v>
          </cell>
          <cell r="F100">
            <v>8.0118420623202127</v>
          </cell>
          <cell r="G100">
            <v>7.3854987767007003</v>
          </cell>
        </row>
        <row r="101">
          <cell r="C101" t="str">
            <v>Investitionen</v>
          </cell>
          <cell r="D101">
            <v>5.3410919565777704</v>
          </cell>
          <cell r="E101">
            <v>-2.992374530001797</v>
          </cell>
          <cell r="F101">
            <v>-12.790952575854178</v>
          </cell>
          <cell r="G101">
            <v>-2.3961873831854774</v>
          </cell>
        </row>
        <row r="102">
          <cell r="C102" t="str">
            <v>Ausfuhren</v>
          </cell>
          <cell r="D102">
            <v>4.856021170285004</v>
          </cell>
          <cell r="E102">
            <v>0.65376297667621941</v>
          </cell>
          <cell r="F102">
            <v>-13.893489474943095</v>
          </cell>
          <cell r="G102">
            <v>2.5927536958089092</v>
          </cell>
        </row>
        <row r="103">
          <cell r="C103" t="str">
            <v>Einfuhren</v>
          </cell>
          <cell r="D103">
            <v>2010</v>
          </cell>
          <cell r="E103">
            <v>2011</v>
          </cell>
          <cell r="F103">
            <v>2012</v>
          </cell>
          <cell r="G103">
            <v>2013</v>
          </cell>
        </row>
        <row r="105">
          <cell r="B105" t="str">
            <v>Andere Indikatoren</v>
          </cell>
        </row>
        <row r="106">
          <cell r="B106" t="str">
            <v>BRUTTOINLANDSPRODUKT*</v>
          </cell>
          <cell r="C106" t="str">
            <v>Inflationsrate (HVPI)</v>
          </cell>
          <cell r="D106">
            <v>2.8</v>
          </cell>
          <cell r="E106">
            <v>4.0999999999999996</v>
          </cell>
          <cell r="F106">
            <v>0.5</v>
          </cell>
          <cell r="G106">
            <v>2.5</v>
          </cell>
        </row>
        <row r="107">
          <cell r="C107" t="str">
            <v>Arbeitslosenquote</v>
          </cell>
          <cell r="D107">
            <v>8.3000000000000007</v>
          </cell>
          <cell r="E107">
            <v>11.3</v>
          </cell>
          <cell r="F107">
            <v>16</v>
          </cell>
          <cell r="G107">
            <v>18</v>
          </cell>
        </row>
        <row r="108">
          <cell r="C108" t="str">
            <v>Leistungsbilanzsaldo *</v>
          </cell>
          <cell r="D108">
            <v>-10.1</v>
          </cell>
          <cell r="E108">
            <v>-9.6</v>
          </cell>
          <cell r="F108">
            <v>-7.6201507265813717</v>
          </cell>
          <cell r="G108">
            <v>-6.6676318857587002</v>
          </cell>
        </row>
        <row r="109">
          <cell r="C109" t="str">
            <v>Budgetsaldo *</v>
          </cell>
          <cell r="D109">
            <v>2.2000000000000002</v>
          </cell>
          <cell r="E109">
            <v>-1.5</v>
          </cell>
          <cell r="F109">
            <v>-6.5</v>
          </cell>
          <cell r="G109">
            <v>-5.5</v>
          </cell>
        </row>
        <row r="110">
          <cell r="C110" t="str">
            <v>Ausfuhren</v>
          </cell>
          <cell r="D110">
            <v>13.5</v>
          </cell>
          <cell r="E110">
            <v>9.3000000000000007</v>
          </cell>
          <cell r="F110">
            <v>4.9000000000000004</v>
          </cell>
          <cell r="G110">
            <v>3.5</v>
          </cell>
        </row>
        <row r="111">
          <cell r="B111" t="str">
            <v>Nachrichtlich: Consensus-Prognosen</v>
          </cell>
          <cell r="C111" t="str">
            <v>Einfuhren</v>
          </cell>
          <cell r="D111">
            <v>8.9</v>
          </cell>
          <cell r="E111">
            <v>2.2000000000000002</v>
          </cell>
          <cell r="F111">
            <v>3.2</v>
          </cell>
          <cell r="G111">
            <v>3.8</v>
          </cell>
        </row>
        <row r="112">
          <cell r="C112" t="str">
            <v>Umfrage vom 09.03.09</v>
          </cell>
        </row>
        <row r="113">
          <cell r="B113" t="str">
            <v>ANDERE INDIKATOREN</v>
          </cell>
          <cell r="C113" t="str">
            <v>BIP-Wachstum</v>
          </cell>
          <cell r="D113">
            <v>3.9</v>
          </cell>
          <cell r="E113">
            <v>1.2</v>
          </cell>
          <cell r="F113">
            <v>-2.5</v>
          </cell>
          <cell r="G113">
            <v>-0.1</v>
          </cell>
        </row>
        <row r="114">
          <cell r="C114" t="str">
            <v>Inflationsrate</v>
          </cell>
          <cell r="D114">
            <v>3.5</v>
          </cell>
          <cell r="E114">
            <v>4.0999999999999996</v>
          </cell>
          <cell r="F114">
            <v>0.6</v>
          </cell>
          <cell r="G114">
            <v>1.9</v>
          </cell>
        </row>
        <row r="115">
          <cell r="C115" t="str">
            <v>Arbeitslosenquote</v>
          </cell>
          <cell r="D115">
            <v>20.100000000000001</v>
          </cell>
          <cell r="E115">
            <v>21.5</v>
          </cell>
          <cell r="F115">
            <v>23.2</v>
          </cell>
          <cell r="G115">
            <v>23.4</v>
          </cell>
        </row>
        <row r="116">
          <cell r="C116" t="str">
            <v>Leistungsbilanzsaldo **</v>
          </cell>
          <cell r="D116">
            <v>-4.5999999999999996</v>
          </cell>
          <cell r="E116">
            <v>-4.7</v>
          </cell>
          <cell r="F116">
            <v>-4.7</v>
          </cell>
          <cell r="G116">
            <v>-4.8</v>
          </cell>
        </row>
        <row r="117">
          <cell r="B117" t="str">
            <v>*) in Prozent des BIP</v>
          </cell>
          <cell r="C117" t="str">
            <v>Budgetsaldo **</v>
          </cell>
          <cell r="D117">
            <v>-9.3000000000000007</v>
          </cell>
          <cell r="E117">
            <v>-7</v>
          </cell>
          <cell r="F117">
            <v>-4.4000000000000004</v>
          </cell>
          <cell r="G117">
            <v>-3</v>
          </cell>
        </row>
        <row r="124">
          <cell r="B124" t="str">
            <v>Großbritannien - Konjunkturprognose</v>
          </cell>
        </row>
        <row r="125">
          <cell r="B125" t="str">
            <v>*) in Prozent gegenüber Vorjahr   **) in Prozent des BIP</v>
          </cell>
        </row>
        <row r="126">
          <cell r="D126">
            <v>2007</v>
          </cell>
          <cell r="E126">
            <v>2008</v>
          </cell>
          <cell r="F126">
            <v>2009</v>
          </cell>
          <cell r="G126">
            <v>2010</v>
          </cell>
        </row>
        <row r="128">
          <cell r="B128" t="str">
            <v>Bruttoinlandsprodukt</v>
          </cell>
          <cell r="D128">
            <v>3</v>
          </cell>
          <cell r="E128">
            <v>0.7</v>
          </cell>
          <cell r="F128">
            <v>-3</v>
          </cell>
          <cell r="G128">
            <v>0</v>
          </cell>
        </row>
        <row r="129">
          <cell r="C129" t="str">
            <v>Privater Verbrauch</v>
          </cell>
          <cell r="D129">
            <v>3.1</v>
          </cell>
          <cell r="E129">
            <v>1.7</v>
          </cell>
          <cell r="F129">
            <v>-2.7</v>
          </cell>
          <cell r="G129">
            <v>-1.4</v>
          </cell>
        </row>
        <row r="130">
          <cell r="C130" t="str">
            <v>Staatsverbrauch</v>
          </cell>
          <cell r="D130">
            <v>1.7</v>
          </cell>
          <cell r="E130">
            <v>3.5</v>
          </cell>
          <cell r="F130">
            <v>3.5</v>
          </cell>
          <cell r="G130">
            <v>2</v>
          </cell>
        </row>
        <row r="131">
          <cell r="C131" t="str">
            <v>Investitionen</v>
          </cell>
          <cell r="D131">
            <v>7.2</v>
          </cell>
          <cell r="E131">
            <v>-4.3</v>
          </cell>
          <cell r="F131">
            <v>-7.4</v>
          </cell>
          <cell r="G131">
            <v>-0.6</v>
          </cell>
        </row>
        <row r="132">
          <cell r="B132" t="str">
            <v>GROSSBRITANNIEN – KONJUNKTURPROGNOSE</v>
          </cell>
          <cell r="C132" t="str">
            <v>Ausfuhren</v>
          </cell>
          <cell r="D132">
            <v>-4.2</v>
          </cell>
          <cell r="E132">
            <v>-0.1</v>
          </cell>
          <cell r="F132">
            <v>-8.9</v>
          </cell>
          <cell r="G132">
            <v>1</v>
          </cell>
        </row>
        <row r="133">
          <cell r="C133" t="str">
            <v>Einfuhren</v>
          </cell>
          <cell r="D133">
            <v>-1.6</v>
          </cell>
          <cell r="E133">
            <v>-0.5</v>
          </cell>
          <cell r="F133">
            <v>-7.9</v>
          </cell>
          <cell r="G133">
            <v>-0.1</v>
          </cell>
        </row>
        <row r="135">
          <cell r="B135" t="str">
            <v>Andere Indikatoren</v>
          </cell>
          <cell r="D135">
            <v>2010</v>
          </cell>
          <cell r="E135">
            <v>2011</v>
          </cell>
          <cell r="F135">
            <v>2012</v>
          </cell>
          <cell r="G135">
            <v>2013</v>
          </cell>
        </row>
        <row r="136">
          <cell r="C136" t="str">
            <v>Inflationsrate (HVPI)</v>
          </cell>
          <cell r="D136">
            <v>2.2999999999999998</v>
          </cell>
          <cell r="E136">
            <v>3.6</v>
          </cell>
          <cell r="F136">
            <v>1.8</v>
          </cell>
          <cell r="G136">
            <v>2.2000000000000002</v>
          </cell>
        </row>
        <row r="137">
          <cell r="C137" t="str">
            <v>Arbeitslosenquote</v>
          </cell>
          <cell r="D137">
            <v>5.4</v>
          </cell>
          <cell r="E137">
            <v>5.7</v>
          </cell>
          <cell r="F137">
            <v>7.5</v>
          </cell>
          <cell r="G137">
            <v>8.1</v>
          </cell>
        </row>
        <row r="138">
          <cell r="B138" t="str">
            <v>BRUTTOINLANDSPRODUKT*</v>
          </cell>
          <cell r="C138" t="str">
            <v>Leistungsbilanzsaldo *</v>
          </cell>
          <cell r="D138">
            <v>-2.8</v>
          </cell>
          <cell r="E138">
            <v>-1.9</v>
          </cell>
          <cell r="F138">
            <v>-1.8</v>
          </cell>
          <cell r="G138">
            <v>-1.8</v>
          </cell>
        </row>
        <row r="139">
          <cell r="C139" t="str">
            <v>Budgetsaldo *</v>
          </cell>
          <cell r="D139">
            <v>-2.8</v>
          </cell>
          <cell r="E139">
            <v>-4.3</v>
          </cell>
          <cell r="F139">
            <v>-9.5</v>
          </cell>
          <cell r="G139">
            <v>-8.5</v>
          </cell>
        </row>
        <row r="140">
          <cell r="C140" t="str">
            <v>Staatsverbrauch</v>
          </cell>
          <cell r="D140">
            <v>1.5</v>
          </cell>
          <cell r="E140">
            <v>2.1</v>
          </cell>
          <cell r="F140">
            <v>0.8</v>
          </cell>
          <cell r="G140">
            <v>0</v>
          </cell>
        </row>
        <row r="141">
          <cell r="B141" t="str">
            <v>Nachrichtlich: Consensus-Prognosen</v>
          </cell>
          <cell r="C141" t="str">
            <v>Investitionen</v>
          </cell>
          <cell r="D141">
            <v>2.6</v>
          </cell>
          <cell r="E141">
            <v>-1.6</v>
          </cell>
          <cell r="F141">
            <v>3.1</v>
          </cell>
          <cell r="G141">
            <v>0.2</v>
          </cell>
        </row>
        <row r="142">
          <cell r="C142" t="str">
            <v>Umfrage vom 09.03.09</v>
          </cell>
          <cell r="D142">
            <v>6.2</v>
          </cell>
          <cell r="E142">
            <v>3.9</v>
          </cell>
          <cell r="F142">
            <v>1.9</v>
          </cell>
          <cell r="G142">
            <v>4</v>
          </cell>
        </row>
        <row r="143">
          <cell r="C143" t="str">
            <v>BIP-Wachstum</v>
          </cell>
          <cell r="D143">
            <v>2.9</v>
          </cell>
          <cell r="E143">
            <v>0.7</v>
          </cell>
          <cell r="F143">
            <v>-3</v>
          </cell>
          <cell r="G143">
            <v>0.5</v>
          </cell>
        </row>
        <row r="144">
          <cell r="C144" t="str">
            <v>Inflationsrate</v>
          </cell>
          <cell r="D144">
            <v>2.2999999999999998</v>
          </cell>
          <cell r="E144">
            <v>3.6</v>
          </cell>
          <cell r="F144">
            <v>1</v>
          </cell>
          <cell r="G144">
            <v>1.8</v>
          </cell>
        </row>
        <row r="145">
          <cell r="B145" t="str">
            <v>ANDERE INDIKATOREN</v>
          </cell>
        </row>
        <row r="146">
          <cell r="C146" t="str">
            <v>Inflationsrate (HVPI)*</v>
          </cell>
          <cell r="D146">
            <v>3.3</v>
          </cell>
          <cell r="E146">
            <v>4.5</v>
          </cell>
          <cell r="F146">
            <v>2.4</v>
          </cell>
          <cell r="G146">
            <v>2.2999999999999998</v>
          </cell>
        </row>
        <row r="147">
          <cell r="B147" t="str">
            <v>*) in Prozent des BIP</v>
          </cell>
          <cell r="C147" t="str">
            <v>Arbeitslosenquote</v>
          </cell>
          <cell r="D147">
            <v>7.9</v>
          </cell>
          <cell r="E147">
            <v>8.1</v>
          </cell>
          <cell r="F147">
            <v>8.1</v>
          </cell>
          <cell r="G147">
            <v>8</v>
          </cell>
        </row>
        <row r="154">
          <cell r="B154" t="str">
            <v>Schweiz - Konjunkturprognose</v>
          </cell>
          <cell r="C154" t="str">
            <v>Inflationsrate</v>
          </cell>
          <cell r="E154">
            <v>4.4000000000000004</v>
          </cell>
          <cell r="F154">
            <v>2.7</v>
          </cell>
        </row>
        <row r="156">
          <cell r="D156">
            <v>2007</v>
          </cell>
          <cell r="E156">
            <v>2008</v>
          </cell>
          <cell r="F156">
            <v>2009</v>
          </cell>
          <cell r="G156">
            <v>2010</v>
          </cell>
        </row>
        <row r="157">
          <cell r="B157" t="str">
            <v>*) in Prozent gegenüber Vorjahr   **) in Prozent des BIP</v>
          </cell>
        </row>
        <row r="158">
          <cell r="B158" t="str">
            <v>Bruttoinlandsprodukt</v>
          </cell>
          <cell r="D158">
            <v>3.3259622327499683</v>
          </cell>
          <cell r="E158">
            <v>1.6322572929694967</v>
          </cell>
          <cell r="F158">
            <v>-2.3754782244474915</v>
          </cell>
          <cell r="G158">
            <v>0.81034665397337058</v>
          </cell>
        </row>
        <row r="159">
          <cell r="C159" t="str">
            <v>Privater Verbrauch</v>
          </cell>
          <cell r="D159">
            <v>2.1226461339792113</v>
          </cell>
          <cell r="E159">
            <v>1.7265884419623845</v>
          </cell>
          <cell r="F159">
            <v>0.31194918747614597</v>
          </cell>
          <cell r="G159">
            <v>0.82784873035230966</v>
          </cell>
        </row>
        <row r="160">
          <cell r="C160" t="str">
            <v>Staatsverbrauch</v>
          </cell>
          <cell r="D160">
            <v>-1.0991998754137144</v>
          </cell>
          <cell r="E160">
            <v>1.987193108716756E-2</v>
          </cell>
          <cell r="F160">
            <v>3.7611544798018537</v>
          </cell>
          <cell r="G160">
            <v>1.731453770584257</v>
          </cell>
        </row>
        <row r="161">
          <cell r="C161" t="str">
            <v>Investitionen</v>
          </cell>
          <cell r="D161">
            <v>5.3720042965236914</v>
          </cell>
          <cell r="E161">
            <v>-1.6899742216178293</v>
          </cell>
          <cell r="F161">
            <v>-6.8244994154444178</v>
          </cell>
          <cell r="G161">
            <v>0.52341111770934923</v>
          </cell>
        </row>
        <row r="162">
          <cell r="C162" t="str">
            <v>Ausfuhren</v>
          </cell>
          <cell r="D162">
            <v>9.4190391930794917</v>
          </cell>
          <cell r="E162">
            <v>2.345079469641731</v>
          </cell>
          <cell r="F162">
            <v>-11.685765310678576</v>
          </cell>
          <cell r="G162">
            <v>2.4146470306420253</v>
          </cell>
        </row>
        <row r="163">
          <cell r="C163" t="str">
            <v>Einfuhren</v>
          </cell>
          <cell r="D163">
            <v>5.9141878045813279</v>
          </cell>
          <cell r="E163">
            <v>-0.21345224144142527</v>
          </cell>
          <cell r="F163">
            <v>-8.8407614292947976</v>
          </cell>
          <cell r="G163">
            <v>2.8493697013133312</v>
          </cell>
        </row>
        <row r="164">
          <cell r="B164" t="str">
            <v>SCHWEIZ – KONJUNKTURPROGNOSE</v>
          </cell>
        </row>
        <row r="165">
          <cell r="B165" t="str">
            <v>Andere Indikatoren</v>
          </cell>
        </row>
        <row r="166">
          <cell r="C166" t="str">
            <v>Inflationsrate</v>
          </cell>
          <cell r="D166">
            <v>0.7</v>
          </cell>
          <cell r="E166">
            <v>2.4</v>
          </cell>
          <cell r="F166">
            <v>-0.4</v>
          </cell>
          <cell r="G166">
            <v>0.7</v>
          </cell>
        </row>
        <row r="167">
          <cell r="C167" t="str">
            <v>Arbeitslosenquote</v>
          </cell>
          <cell r="D167">
            <v>2010</v>
          </cell>
          <cell r="E167">
            <v>2011</v>
          </cell>
          <cell r="F167">
            <v>2012</v>
          </cell>
          <cell r="G167">
            <v>2013</v>
          </cell>
        </row>
        <row r="168">
          <cell r="C168" t="str">
            <v>Leistungsbilanzsaldo *</v>
          </cell>
          <cell r="D168">
            <v>15.8</v>
          </cell>
          <cell r="E168">
            <v>15</v>
          </cell>
          <cell r="F168">
            <v>14</v>
          </cell>
          <cell r="G168">
            <v>14.5</v>
          </cell>
        </row>
        <row r="169">
          <cell r="C169" t="str">
            <v>Budgetsaldo *</v>
          </cell>
          <cell r="D169">
            <v>-0.1</v>
          </cell>
          <cell r="E169">
            <v>-0.9</v>
          </cell>
          <cell r="F169">
            <v>-3</v>
          </cell>
          <cell r="G169">
            <v>-2.2000000000000002</v>
          </cell>
        </row>
        <row r="170">
          <cell r="B170" t="str">
            <v>BRUTTOINLANDSPRODUKT*</v>
          </cell>
          <cell r="D170">
            <v>2.7140447254496269</v>
          </cell>
          <cell r="E170">
            <v>1.8033582348498056</v>
          </cell>
          <cell r="F170">
            <v>1.050254102987247</v>
          </cell>
          <cell r="G170">
            <v>1.5939896065803483</v>
          </cell>
        </row>
        <row r="171">
          <cell r="B171" t="str">
            <v>Nachrichtlich: Consensus-Prognosen</v>
          </cell>
          <cell r="C171" t="str">
            <v>Privater Verbrauch</v>
          </cell>
          <cell r="D171">
            <v>1.7152660794982788</v>
          </cell>
          <cell r="E171">
            <v>0.9113641281618845</v>
          </cell>
          <cell r="F171">
            <v>0.96073001799199531</v>
          </cell>
          <cell r="G171">
            <v>1.2054108080999937</v>
          </cell>
        </row>
        <row r="172">
          <cell r="C172" t="str">
            <v>Umfrage vom 09.03.09</v>
          </cell>
          <cell r="D172">
            <v>0.82043676858578607</v>
          </cell>
          <cell r="E172">
            <v>1.5634847031125165</v>
          </cell>
          <cell r="F172">
            <v>1.5655209059902031</v>
          </cell>
          <cell r="G172">
            <v>0.80240320160001044</v>
          </cell>
        </row>
        <row r="173">
          <cell r="C173" t="str">
            <v>BIP-Wachstum</v>
          </cell>
          <cell r="D173">
            <v>3.2</v>
          </cell>
          <cell r="E173">
            <v>1.6</v>
          </cell>
          <cell r="F173">
            <v>-1.6</v>
          </cell>
          <cell r="G173">
            <v>0.6</v>
          </cell>
        </row>
        <row r="174">
          <cell r="C174" t="str">
            <v>Inflationsrate</v>
          </cell>
          <cell r="D174">
            <v>1.1000000000000001</v>
          </cell>
          <cell r="E174">
            <v>2.4</v>
          </cell>
          <cell r="F174">
            <v>0</v>
          </cell>
          <cell r="G174">
            <v>0.8</v>
          </cell>
        </row>
        <row r="175">
          <cell r="C175" t="str">
            <v>Einfuhren</v>
          </cell>
          <cell r="D175">
            <v>7.3228916362763963</v>
          </cell>
          <cell r="E175">
            <v>2.3927502069936324</v>
          </cell>
          <cell r="F175">
            <v>2.4738789091402147</v>
          </cell>
          <cell r="G175">
            <v>4.6241596928455531</v>
          </cell>
        </row>
        <row r="177">
          <cell r="B177" t="str">
            <v>*) in Prozent des BIP</v>
          </cell>
        </row>
        <row r="184">
          <cell r="B184" t="str">
            <v>USA - Konjunkturprognose</v>
          </cell>
          <cell r="C184" t="str">
            <v>Umfrage vom 09.01.12</v>
          </cell>
        </row>
        <row r="185">
          <cell r="C185" t="str">
            <v>BIP-Wachstum</v>
          </cell>
          <cell r="E185">
            <v>1.7</v>
          </cell>
          <cell r="F185">
            <v>0.2</v>
          </cell>
        </row>
        <row r="186">
          <cell r="C186" t="str">
            <v>Inflationsrate</v>
          </cell>
          <cell r="D186">
            <v>2007</v>
          </cell>
          <cell r="E186">
            <v>2008</v>
          </cell>
          <cell r="F186">
            <v>2009</v>
          </cell>
          <cell r="G186">
            <v>2010</v>
          </cell>
        </row>
        <row r="188">
          <cell r="B188" t="str">
            <v>Bruttoinlandsprodukt</v>
          </cell>
          <cell r="D188">
            <v>2.027689549463787</v>
          </cell>
          <cell r="E188">
            <v>1.1113859023421071</v>
          </cell>
          <cell r="F188">
            <v>-2.1460452330808977</v>
          </cell>
          <cell r="G188">
            <v>1.4024600465342303</v>
          </cell>
        </row>
        <row r="189">
          <cell r="B189" t="str">
            <v>*) in Prozent gegenüber Vorjahr   **) in Prozent des BIP</v>
          </cell>
          <cell r="C189" t="str">
            <v>Privater Verbrauch</v>
          </cell>
          <cell r="D189">
            <v>2.7883558508766697</v>
          </cell>
          <cell r="E189">
            <v>0.23416295075611515</v>
          </cell>
          <cell r="F189">
            <v>-2.6416932357571881</v>
          </cell>
          <cell r="G189">
            <v>0.83943973636769442</v>
          </cell>
        </row>
        <row r="190">
          <cell r="C190" t="str">
            <v>Staatsverbrauch</v>
          </cell>
          <cell r="D190">
            <v>1.8781231145283783</v>
          </cell>
          <cell r="E190">
            <v>2.7986576162057872</v>
          </cell>
          <cell r="F190">
            <v>4.9893272459632811</v>
          </cell>
          <cell r="G190">
            <v>3.4545013067526469</v>
          </cell>
        </row>
        <row r="191">
          <cell r="C191" t="str">
            <v>Investitionen</v>
          </cell>
          <cell r="D191">
            <v>-2.0937345387487198</v>
          </cell>
          <cell r="E191">
            <v>-3.4478006201906624</v>
          </cell>
          <cell r="F191">
            <v>-8.397302677960198</v>
          </cell>
          <cell r="G191">
            <v>1.7030690189245234</v>
          </cell>
        </row>
        <row r="192">
          <cell r="C192" t="str">
            <v>Ausfuhren</v>
          </cell>
          <cell r="D192">
            <v>8.4477316804198495</v>
          </cell>
          <cell r="E192">
            <v>6.1819520662026122</v>
          </cell>
          <cell r="F192">
            <v>-5.5438042498469571</v>
          </cell>
          <cell r="G192">
            <v>2.4760966987043957</v>
          </cell>
        </row>
        <row r="193">
          <cell r="C193" t="str">
            <v>Einfuhren</v>
          </cell>
          <cell r="D193">
            <v>2.1703940637909369</v>
          </cell>
          <cell r="E193">
            <v>-3.4551377111930748</v>
          </cell>
          <cell r="F193">
            <v>-7.6775467198265801</v>
          </cell>
          <cell r="G193">
            <v>2.1203908815373325</v>
          </cell>
        </row>
        <row r="195">
          <cell r="B195" t="str">
            <v>Andere Indikatoren</v>
          </cell>
        </row>
        <row r="196">
          <cell r="B196" t="str">
            <v>USA – KONJUNKTURPROGNOSE</v>
          </cell>
          <cell r="C196" t="str">
            <v>Inflationsrate</v>
          </cell>
          <cell r="D196">
            <v>2.9</v>
          </cell>
          <cell r="E196">
            <v>3.8</v>
          </cell>
          <cell r="F196">
            <v>-0.2</v>
          </cell>
          <cell r="G196">
            <v>2.7</v>
          </cell>
        </row>
        <row r="197">
          <cell r="C197" t="str">
            <v>Arbeitslosenquote</v>
          </cell>
          <cell r="D197">
            <v>4.5999999999999996</v>
          </cell>
          <cell r="E197">
            <v>5.8</v>
          </cell>
          <cell r="F197">
            <v>9.1999999999999993</v>
          </cell>
          <cell r="G197">
            <v>9.6</v>
          </cell>
        </row>
        <row r="198">
          <cell r="C198" t="str">
            <v>Leistungsbilanzsaldo *</v>
          </cell>
          <cell r="D198">
            <v>-5.3</v>
          </cell>
          <cell r="E198">
            <v>-4.7</v>
          </cell>
          <cell r="F198">
            <v>-3.6</v>
          </cell>
          <cell r="G198">
            <v>-3.5</v>
          </cell>
        </row>
        <row r="199">
          <cell r="C199" t="str">
            <v>Budgetsaldo *</v>
          </cell>
          <cell r="D199">
            <v>2010</v>
          </cell>
          <cell r="E199">
            <v>2011</v>
          </cell>
          <cell r="F199">
            <v>2012</v>
          </cell>
          <cell r="G199">
            <v>2013</v>
          </cell>
        </row>
        <row r="201">
          <cell r="B201" t="str">
            <v>Nachrichtlich: Consensus-Prognosen</v>
          </cell>
        </row>
        <row r="202">
          <cell r="B202" t="str">
            <v>BRUTTOINLANDSPRODUKT*</v>
          </cell>
          <cell r="C202" t="str">
            <v>Umfrage vom 09.03.09</v>
          </cell>
          <cell r="D202">
            <v>3.0295694956949575</v>
          </cell>
          <cell r="E202">
            <v>1.7</v>
          </cell>
          <cell r="F202">
            <v>2</v>
          </cell>
          <cell r="G202">
            <v>2</v>
          </cell>
        </row>
        <row r="203">
          <cell r="C203" t="str">
            <v>BIP-Wachstum</v>
          </cell>
          <cell r="D203">
            <v>2.9</v>
          </cell>
          <cell r="E203">
            <v>1.1000000000000001</v>
          </cell>
          <cell r="F203">
            <v>-2.8</v>
          </cell>
          <cell r="G203">
            <v>1.7</v>
          </cell>
        </row>
        <row r="204">
          <cell r="C204" t="str">
            <v>Inflationsrate</v>
          </cell>
          <cell r="D204">
            <v>3.2</v>
          </cell>
          <cell r="E204">
            <v>3.8</v>
          </cell>
          <cell r="F204">
            <v>-0.9</v>
          </cell>
          <cell r="G204">
            <v>1.5</v>
          </cell>
        </row>
        <row r="205">
          <cell r="C205" t="str">
            <v>Investitionen</v>
          </cell>
          <cell r="D205">
            <v>2.0913222988618543</v>
          </cell>
          <cell r="E205">
            <v>4.1552094083763365</v>
          </cell>
          <cell r="F205">
            <v>5.6605900915063501</v>
          </cell>
          <cell r="G205">
            <v>5.3081023212234868</v>
          </cell>
        </row>
        <row r="206">
          <cell r="C206" t="str">
            <v>Ausfuhren</v>
          </cell>
          <cell r="D206">
            <v>11.323438362811856</v>
          </cell>
          <cell r="E206">
            <v>6.6575156325156257</v>
          </cell>
          <cell r="F206">
            <v>5.5149308316063212</v>
          </cell>
          <cell r="G206">
            <v>8.5732028845167747</v>
          </cell>
        </row>
        <row r="207">
          <cell r="B207" t="str">
            <v>*) in Prozent des BIP</v>
          </cell>
          <cell r="C207" t="str">
            <v>Einfuhren</v>
          </cell>
          <cell r="D207">
            <v>12.527997409396335</v>
          </cell>
          <cell r="E207">
            <v>4.8874596817707783</v>
          </cell>
          <cell r="F207">
            <v>4.9729227016293294</v>
          </cell>
          <cell r="G207">
            <v>7.3361186012524229</v>
          </cell>
        </row>
        <row r="214">
          <cell r="B214" t="str">
            <v>Japan - Konjunkturprognose</v>
          </cell>
        </row>
        <row r="215">
          <cell r="B215" t="str">
            <v>NACHRICHTLICH: CONSENSUS-PROGNOSEN</v>
          </cell>
        </row>
        <row r="216">
          <cell r="C216" t="str">
            <v>Umfrage vom 09.01.12</v>
          </cell>
          <cell r="D216">
            <v>2007</v>
          </cell>
          <cell r="E216">
            <v>2008</v>
          </cell>
          <cell r="F216">
            <v>2009</v>
          </cell>
          <cell r="G216">
            <v>2010</v>
          </cell>
        </row>
        <row r="217">
          <cell r="C217" t="str">
            <v>BIP-Wachstum</v>
          </cell>
          <cell r="E217">
            <v>1.8</v>
          </cell>
          <cell r="F217">
            <v>2.2000000000000002</v>
          </cell>
        </row>
        <row r="218">
          <cell r="B218" t="str">
            <v>Bruttoinlandsprodukt</v>
          </cell>
          <cell r="C218" t="str">
            <v>Inflationsrate</v>
          </cell>
          <cell r="D218">
            <v>2.3577945693686075</v>
          </cell>
          <cell r="E218">
            <v>-0.74361233919537995</v>
          </cell>
          <cell r="F218">
            <v>-5.2</v>
          </cell>
          <cell r="G218">
            <v>0.8</v>
          </cell>
        </row>
        <row r="219">
          <cell r="C219" t="str">
            <v>Privater Verbrauch</v>
          </cell>
          <cell r="D219">
            <v>0.65673450611093642</v>
          </cell>
          <cell r="E219">
            <v>0.54433647574472843</v>
          </cell>
          <cell r="F219">
            <v>-0.9</v>
          </cell>
          <cell r="G219">
            <v>0.4</v>
          </cell>
        </row>
        <row r="220">
          <cell r="C220" t="str">
            <v>Staatsverbrauch</v>
          </cell>
          <cell r="D220">
            <v>1.993515979529235</v>
          </cell>
          <cell r="E220">
            <v>0.9</v>
          </cell>
          <cell r="F220">
            <v>3.6</v>
          </cell>
          <cell r="G220">
            <v>2.1</v>
          </cell>
        </row>
        <row r="221">
          <cell r="B221" t="str">
            <v>*) in Prozent gegenüber Vorjahr   **) in Prozent des BIP</v>
          </cell>
          <cell r="C221" t="str">
            <v>Investitionen</v>
          </cell>
          <cell r="D221">
            <v>1.2001417552969116</v>
          </cell>
          <cell r="E221">
            <v>-4.7</v>
          </cell>
          <cell r="F221">
            <v>-8.4</v>
          </cell>
          <cell r="G221">
            <v>0.7</v>
          </cell>
        </row>
        <row r="222">
          <cell r="C222" t="str">
            <v>Ausfuhren</v>
          </cell>
          <cell r="D222">
            <v>8.407256790071429</v>
          </cell>
          <cell r="E222">
            <v>1.8688981549975665</v>
          </cell>
          <cell r="F222">
            <v>-20.399999999999999</v>
          </cell>
          <cell r="G222">
            <v>1.6</v>
          </cell>
        </row>
        <row r="223">
          <cell r="C223" t="str">
            <v>Einfuhren</v>
          </cell>
          <cell r="D223">
            <v>1.4904290910537696</v>
          </cell>
          <cell r="E223">
            <v>1.0921767085067557</v>
          </cell>
          <cell r="F223">
            <v>2.5</v>
          </cell>
          <cell r="G223">
            <v>1.7509764221271098</v>
          </cell>
        </row>
        <row r="225">
          <cell r="B225" t="str">
            <v>Andere Indikatoren</v>
          </cell>
        </row>
        <row r="226">
          <cell r="C226" t="str">
            <v>Inflationsrate</v>
          </cell>
          <cell r="D226">
            <v>0</v>
          </cell>
          <cell r="E226">
            <v>1.4</v>
          </cell>
          <cell r="F226">
            <v>-0.4</v>
          </cell>
          <cell r="G226">
            <v>0.1</v>
          </cell>
        </row>
        <row r="227">
          <cell r="C227" t="str">
            <v>Arbeitslosenquote</v>
          </cell>
          <cell r="D227">
            <v>3.9</v>
          </cell>
          <cell r="E227">
            <v>4</v>
          </cell>
          <cell r="F227">
            <v>5</v>
          </cell>
          <cell r="G227">
            <v>5</v>
          </cell>
        </row>
        <row r="228">
          <cell r="B228" t="str">
            <v>JAPAN – KONJUNKTURPROGNOSE</v>
          </cell>
          <cell r="C228" t="str">
            <v>Leistungsbilanzsaldo *</v>
          </cell>
          <cell r="D228">
            <v>4.9000000000000004</v>
          </cell>
          <cell r="E228">
            <v>3.2</v>
          </cell>
          <cell r="F228">
            <v>1.8</v>
          </cell>
          <cell r="G228">
            <v>2.5</v>
          </cell>
        </row>
        <row r="229">
          <cell r="C229" t="str">
            <v>Budgetsaldo *</v>
          </cell>
          <cell r="D229">
            <v>-2.4</v>
          </cell>
          <cell r="E229">
            <v>-3.7</v>
          </cell>
          <cell r="F229">
            <v>-5</v>
          </cell>
          <cell r="G229">
            <v>-3.3</v>
          </cell>
        </row>
        <row r="231">
          <cell r="B231" t="str">
            <v>Nachrichtlich: Consensus-Prognosen</v>
          </cell>
          <cell r="D231">
            <v>2010</v>
          </cell>
          <cell r="E231">
            <v>2011</v>
          </cell>
          <cell r="F231">
            <v>2012</v>
          </cell>
          <cell r="G231">
            <v>2013</v>
          </cell>
        </row>
        <row r="232">
          <cell r="C232" t="str">
            <v>Umfrage vom 09.03.09</v>
          </cell>
        </row>
        <row r="233">
          <cell r="C233" t="str">
            <v>BIP-Wachstum</v>
          </cell>
          <cell r="D233">
            <v>2.4</v>
          </cell>
          <cell r="E233">
            <v>-0.7</v>
          </cell>
          <cell r="F233">
            <v>-5.8</v>
          </cell>
          <cell r="G233">
            <v>0.7</v>
          </cell>
        </row>
        <row r="234">
          <cell r="B234" t="str">
            <v>BRUTTOINLANDSPRODUKT*</v>
          </cell>
          <cell r="C234" t="str">
            <v>Inflationsrate</v>
          </cell>
          <cell r="D234">
            <v>0.2</v>
          </cell>
          <cell r="E234">
            <v>1.4</v>
          </cell>
          <cell r="F234">
            <v>-1.1000000000000001</v>
          </cell>
          <cell r="G234">
            <v>-0.4</v>
          </cell>
        </row>
        <row r="235">
          <cell r="C235" t="str">
            <v>Privater Verbrauch</v>
          </cell>
          <cell r="D235">
            <v>2.6351462530641019</v>
          </cell>
          <cell r="E235">
            <v>-7.4327200360670531E-2</v>
          </cell>
          <cell r="F235">
            <v>1.6208180175476201</v>
          </cell>
          <cell r="G235">
            <v>1.5266736642422956</v>
          </cell>
        </row>
        <row r="236">
          <cell r="C236" t="str">
            <v>Staatsverbrauch</v>
          </cell>
          <cell r="D236">
            <v>2.1063953232640813</v>
          </cell>
          <cell r="E236">
            <v>2.0686854016597493</v>
          </cell>
          <cell r="F236">
            <v>2.1356082688561031</v>
          </cell>
          <cell r="G236">
            <v>1.5979067852711637</v>
          </cell>
        </row>
        <row r="237">
          <cell r="B237" t="str">
            <v>*) in Prozent des BIP</v>
          </cell>
          <cell r="C237" t="str">
            <v>Investitionen</v>
          </cell>
          <cell r="D237">
            <v>-0.1026104004352959</v>
          </cell>
          <cell r="E237">
            <v>-7.2003009052664879E-2</v>
          </cell>
          <cell r="F237">
            <v>3.0522135246052216</v>
          </cell>
          <cell r="G237">
            <v>2.5688677625714433</v>
          </cell>
        </row>
        <row r="244">
          <cell r="B244" t="str">
            <v>Niederlande - Konjunkturprognose</v>
          </cell>
          <cell r="C244" t="str">
            <v>Leistungsbilanzsaldo **</v>
          </cell>
          <cell r="D244">
            <v>3.6</v>
          </cell>
          <cell r="E244">
            <v>2</v>
          </cell>
          <cell r="F244">
            <v>2.5</v>
          </cell>
          <cell r="G244">
            <v>2.8</v>
          </cell>
        </row>
        <row r="245">
          <cell r="C245" t="str">
            <v>Budgetsaldo **</v>
          </cell>
          <cell r="D245">
            <v>-8.4</v>
          </cell>
          <cell r="E245">
            <v>-9.8000000000000007</v>
          </cell>
          <cell r="F245">
            <v>-8</v>
          </cell>
          <cell r="G245">
            <v>-8</v>
          </cell>
        </row>
        <row r="246">
          <cell r="D246">
            <v>2007</v>
          </cell>
          <cell r="E246">
            <v>2008</v>
          </cell>
          <cell r="F246">
            <v>2009</v>
          </cell>
          <cell r="G246">
            <v>2010</v>
          </cell>
        </row>
        <row r="247">
          <cell r="B247" t="str">
            <v>NACHRICHTLICH: CONSENSUS-PROGNOSEN</v>
          </cell>
        </row>
        <row r="248">
          <cell r="B248" t="str">
            <v>Bruttoinlandsprodukt</v>
          </cell>
          <cell r="C248" t="str">
            <v>Umfrage vom 09.01.12</v>
          </cell>
          <cell r="D248">
            <v>3.5</v>
          </cell>
          <cell r="E248">
            <v>2</v>
          </cell>
          <cell r="F248">
            <v>-3.1</v>
          </cell>
          <cell r="G248">
            <v>0.3</v>
          </cell>
        </row>
        <row r="249">
          <cell r="C249" t="str">
            <v>Privater Verbrauch</v>
          </cell>
          <cell r="D249">
            <v>2.1</v>
          </cell>
          <cell r="E249">
            <v>-0.8</v>
          </cell>
          <cell r="F249">
            <v>1.9</v>
          </cell>
          <cell r="G249">
            <v>1.1000000000000001</v>
          </cell>
        </row>
        <row r="250">
          <cell r="C250" t="str">
            <v>Staatsverbrauch</v>
          </cell>
          <cell r="D250">
            <v>3</v>
          </cell>
          <cell r="E250">
            <v>-0.3</v>
          </cell>
          <cell r="F250">
            <v>-0.3</v>
          </cell>
          <cell r="G250">
            <v>1.5</v>
          </cell>
        </row>
        <row r="251">
          <cell r="C251" t="str">
            <v>Investitionen</v>
          </cell>
          <cell r="D251">
            <v>5.2</v>
          </cell>
          <cell r="E251">
            <v>6.5</v>
          </cell>
          <cell r="F251">
            <v>-5.7</v>
          </cell>
          <cell r="G251">
            <v>0.9</v>
          </cell>
        </row>
        <row r="252">
          <cell r="C252" t="str">
            <v>Ausfuhren</v>
          </cell>
          <cell r="D252">
            <v>6.5</v>
          </cell>
          <cell r="E252">
            <v>3</v>
          </cell>
          <cell r="F252">
            <v>-5</v>
          </cell>
          <cell r="G252">
            <v>2.1</v>
          </cell>
        </row>
        <row r="253">
          <cell r="B253" t="str">
            <v>*) in Prozent gegenüber Vorjahr   **) in Prozent des BIP</v>
          </cell>
          <cell r="C253" t="str">
            <v>Einfuhren</v>
          </cell>
          <cell r="D253">
            <v>5.7</v>
          </cell>
          <cell r="E253">
            <v>4.4000000000000004</v>
          </cell>
          <cell r="F253">
            <v>-4</v>
          </cell>
          <cell r="G253">
            <v>2.2999999999999998</v>
          </cell>
        </row>
        <row r="255">
          <cell r="B255" t="str">
            <v>Andere Indikatoren</v>
          </cell>
        </row>
        <row r="256">
          <cell r="C256" t="str">
            <v>Inflationsrate</v>
          </cell>
          <cell r="D256">
            <v>1.6</v>
          </cell>
          <cell r="E256">
            <v>2.2000000000000002</v>
          </cell>
          <cell r="F256">
            <v>1.1000000000000001</v>
          </cell>
          <cell r="G256">
            <v>2.2000000000000002</v>
          </cell>
        </row>
        <row r="257">
          <cell r="C257" t="str">
            <v>Arbeitslosenquote</v>
          </cell>
          <cell r="D257">
            <v>3.2</v>
          </cell>
          <cell r="E257">
            <v>2.8</v>
          </cell>
          <cell r="F257">
            <v>4.0999999999999996</v>
          </cell>
          <cell r="G257">
            <v>4.8</v>
          </cell>
        </row>
        <row r="258">
          <cell r="C258" t="str">
            <v>Leistungsbilanzsaldo *</v>
          </cell>
          <cell r="D258">
            <v>7.7</v>
          </cell>
          <cell r="E258">
            <v>5</v>
          </cell>
          <cell r="F258">
            <v>2.8</v>
          </cell>
          <cell r="G258">
            <v>4.5</v>
          </cell>
        </row>
        <row r="259">
          <cell r="C259" t="str">
            <v>Budgetsaldo *</v>
          </cell>
          <cell r="D259">
            <v>0.3</v>
          </cell>
          <cell r="E259">
            <v>0.5</v>
          </cell>
          <cell r="F259">
            <v>-2.2000000000000002</v>
          </cell>
          <cell r="G259">
            <v>-2.4</v>
          </cell>
        </row>
        <row r="260">
          <cell r="B260" t="str">
            <v>NIEDERLANDE – KONJUNKTURPROGNOSE</v>
          </cell>
        </row>
        <row r="261">
          <cell r="B261" t="str">
            <v>Nachrichtlich: Consensus-Prognosen</v>
          </cell>
        </row>
        <row r="262">
          <cell r="C262" t="str">
            <v>Umfrage vom 09.03.09</v>
          </cell>
        </row>
        <row r="263">
          <cell r="C263" t="str">
            <v>BIP-Wachstum</v>
          </cell>
          <cell r="D263">
            <v>2010</v>
          </cell>
          <cell r="E263">
            <v>2011</v>
          </cell>
          <cell r="F263">
            <v>2012</v>
          </cell>
          <cell r="G263">
            <v>2013</v>
          </cell>
        </row>
        <row r="264">
          <cell r="C264" t="str">
            <v>Inflationsrate</v>
          </cell>
          <cell r="D264">
            <v>1.4</v>
          </cell>
          <cell r="E264">
            <v>2.5</v>
          </cell>
          <cell r="F264">
            <v>1.1000000000000001</v>
          </cell>
          <cell r="G264">
            <v>1.1000000000000001</v>
          </cell>
        </row>
        <row r="266">
          <cell r="B266" t="str">
            <v>BRUTTOINLANDSPRODUKT*</v>
          </cell>
          <cell r="D266">
            <v>1.6</v>
          </cell>
          <cell r="E266">
            <v>1.4</v>
          </cell>
          <cell r="F266">
            <v>0.7</v>
          </cell>
          <cell r="G266">
            <v>1.3</v>
          </cell>
        </row>
        <row r="267">
          <cell r="B267" t="str">
            <v>*) in Prozent des BIP</v>
          </cell>
          <cell r="C267" t="str">
            <v>Privater Verbrauch</v>
          </cell>
          <cell r="D267">
            <v>0.4</v>
          </cell>
          <cell r="E267">
            <v>-0.6</v>
          </cell>
          <cell r="F267">
            <v>0.3</v>
          </cell>
          <cell r="G267">
            <v>1.1000000000000001</v>
          </cell>
        </row>
        <row r="271">
          <cell r="B271" t="str">
            <v>China - Konjunkturprognose</v>
          </cell>
          <cell r="C271" t="str">
            <v>Einfuhren</v>
          </cell>
          <cell r="D271">
            <v>10.6</v>
          </cell>
          <cell r="E271">
            <v>4.4000000000000004</v>
          </cell>
          <cell r="F271">
            <v>1.9</v>
          </cell>
          <cell r="G271">
            <v>4.7</v>
          </cell>
        </row>
        <row r="273">
          <cell r="B273" t="str">
            <v>ANDERE INDIKATOREN</v>
          </cell>
          <cell r="D273">
            <v>2007</v>
          </cell>
          <cell r="E273">
            <v>2008</v>
          </cell>
          <cell r="F273">
            <v>2009</v>
          </cell>
          <cell r="G273">
            <v>2010</v>
          </cell>
        </row>
        <row r="274">
          <cell r="C274" t="str">
            <v>Inflationsrate*</v>
          </cell>
          <cell r="D274">
            <v>0.9</v>
          </cell>
          <cell r="E274">
            <v>2.5</v>
          </cell>
          <cell r="F274">
            <v>2.2000000000000002</v>
          </cell>
          <cell r="G274">
            <v>2</v>
          </cell>
        </row>
        <row r="275">
          <cell r="B275" t="str">
            <v>Bruttoinlandsprodukt</v>
          </cell>
          <cell r="C275" t="str">
            <v>Arbeitslosenquote</v>
          </cell>
          <cell r="D275">
            <v>13</v>
          </cell>
          <cell r="E275">
            <v>9</v>
          </cell>
          <cell r="F275">
            <v>6</v>
          </cell>
          <cell r="G275">
            <v>8</v>
          </cell>
        </row>
        <row r="276">
          <cell r="C276" t="str">
            <v>Inflationsrate</v>
          </cell>
          <cell r="D276">
            <v>4.8</v>
          </cell>
          <cell r="E276">
            <v>5.9</v>
          </cell>
          <cell r="F276">
            <v>-0.1</v>
          </cell>
          <cell r="G276">
            <v>1.5</v>
          </cell>
        </row>
        <row r="277">
          <cell r="C277" t="str">
            <v>Arbeitslosenquote</v>
          </cell>
          <cell r="D277">
            <v>4</v>
          </cell>
          <cell r="E277">
            <v>4.2</v>
          </cell>
          <cell r="F277">
            <v>4.7</v>
          </cell>
          <cell r="G277">
            <v>4.5</v>
          </cell>
        </row>
        <row r="278">
          <cell r="C278" t="str">
            <v>Leistungsbilanzsaldo *</v>
          </cell>
          <cell r="D278">
            <v>11</v>
          </cell>
          <cell r="E278">
            <v>10.199999999999999</v>
          </cell>
          <cell r="F278">
            <v>9.6999999999999993</v>
          </cell>
          <cell r="G278">
            <v>9.3000000000000007</v>
          </cell>
        </row>
        <row r="279">
          <cell r="B279" t="str">
            <v>NACHRICHTLICH: CONSENSUS-PROGNOSEN</v>
          </cell>
          <cell r="C279" t="str">
            <v>Budgetsaldo *</v>
          </cell>
          <cell r="D279">
            <v>0.6</v>
          </cell>
          <cell r="E279">
            <v>-0.7</v>
          </cell>
          <cell r="F279">
            <v>-3</v>
          </cell>
          <cell r="G279">
            <v>-2</v>
          </cell>
        </row>
        <row r="280">
          <cell r="C280" t="str">
            <v>Umfrage vom 09.01.12</v>
          </cell>
        </row>
        <row r="281">
          <cell r="C281" t="str">
            <v>BIP-Wachstum</v>
          </cell>
          <cell r="E281">
            <v>1.5</v>
          </cell>
          <cell r="F281">
            <v>-0.3</v>
          </cell>
        </row>
        <row r="282">
          <cell r="B282" t="str">
            <v>*) in Prozent des BIP</v>
          </cell>
          <cell r="C282" t="str">
            <v>Inflationsrate</v>
          </cell>
          <cell r="E282">
            <v>2.2999999999999998</v>
          </cell>
          <cell r="F282">
            <v>1.7</v>
          </cell>
        </row>
        <row r="286">
          <cell r="B286" t="str">
            <v>Germany - Macroeconomic Forecast</v>
          </cell>
          <cell r="C286" t="str">
            <v>Germany - Macroeconomic Forecast</v>
          </cell>
        </row>
        <row r="288">
          <cell r="D288">
            <v>2007</v>
          </cell>
          <cell r="E288">
            <v>2008</v>
          </cell>
          <cell r="F288">
            <v>2009</v>
          </cell>
          <cell r="G288">
            <v>2010</v>
          </cell>
        </row>
        <row r="289">
          <cell r="B289" t="str">
            <v>CHINA – KONJUNKTURPROGNOSE</v>
          </cell>
        </row>
        <row r="290">
          <cell r="B290" t="str">
            <v>Real GDP growth</v>
          </cell>
          <cell r="D290">
            <v>2.4603373382962559</v>
          </cell>
          <cell r="E290">
            <v>1.2949067773285776</v>
          </cell>
          <cell r="F290">
            <v>-3.8488681494667389</v>
          </cell>
          <cell r="G290">
            <v>1.3797103089027161</v>
          </cell>
        </row>
        <row r="291">
          <cell r="C291" t="str">
            <v>Private consumption</v>
          </cell>
          <cell r="D291">
            <v>-0.36837237110785281</v>
          </cell>
          <cell r="E291">
            <v>-8.1452529139554031E-2</v>
          </cell>
          <cell r="F291">
            <v>-0.65452128367624596</v>
          </cell>
          <cell r="G291">
            <v>0.60647158834792947</v>
          </cell>
        </row>
        <row r="292">
          <cell r="C292" t="str">
            <v>Public consumption</v>
          </cell>
          <cell r="D292">
            <v>2010</v>
          </cell>
          <cell r="E292">
            <v>2011</v>
          </cell>
          <cell r="F292">
            <v>2012</v>
          </cell>
          <cell r="G292">
            <v>2013</v>
          </cell>
        </row>
        <row r="293">
          <cell r="C293" t="str">
            <v>Investment</v>
          </cell>
          <cell r="D293">
            <v>4.3354688087553797</v>
          </cell>
          <cell r="E293">
            <v>4.228267353581117</v>
          </cell>
          <cell r="F293">
            <v>-5.3975162483936288</v>
          </cell>
          <cell r="G293">
            <v>1.9781042347604654</v>
          </cell>
        </row>
        <row r="294">
          <cell r="C294" t="str">
            <v>Exports</v>
          </cell>
          <cell r="D294">
            <v>7.4694081356171864</v>
          </cell>
          <cell r="E294">
            <v>2.6812563374213312</v>
          </cell>
          <cell r="F294">
            <v>-15.323124024080073</v>
          </cell>
          <cell r="G294">
            <v>3.5227652214562397</v>
          </cell>
        </row>
        <row r="295">
          <cell r="B295" t="str">
            <v>BRUTTOINLANDSPRODUKT*</v>
          </cell>
          <cell r="C295" t="str">
            <v>Imports</v>
          </cell>
          <cell r="D295">
            <v>5.0251020196336356</v>
          </cell>
          <cell r="E295">
            <v>3.9893339736054116</v>
          </cell>
          <cell r="F295">
            <v>-10.641622467567657</v>
          </cell>
          <cell r="G295">
            <v>3.0388274843835887</v>
          </cell>
        </row>
        <row r="296">
          <cell r="C296" t="str">
            <v>Inflationsrate*</v>
          </cell>
          <cell r="D296">
            <v>3.3</v>
          </cell>
          <cell r="E296">
            <v>5.4</v>
          </cell>
          <cell r="F296">
            <v>3</v>
          </cell>
          <cell r="G296">
            <v>3.4</v>
          </cell>
        </row>
        <row r="297">
          <cell r="B297" t="str">
            <v>Other Indicators</v>
          </cell>
          <cell r="C297" t="str">
            <v>Arbeitslosenquote</v>
          </cell>
          <cell r="D297">
            <v>4.0999999999999996</v>
          </cell>
          <cell r="E297">
            <v>4.2</v>
          </cell>
          <cell r="F297">
            <v>4.4000000000000004</v>
          </cell>
          <cell r="G297">
            <v>4.4000000000000004</v>
          </cell>
        </row>
        <row r="298">
          <cell r="C298" t="str">
            <v>Inflation rate (HICP)</v>
          </cell>
          <cell r="D298">
            <v>2.2999999999999998</v>
          </cell>
          <cell r="E298">
            <v>2.7542033626901663</v>
          </cell>
          <cell r="F298">
            <v>0.7</v>
          </cell>
          <cell r="G298">
            <v>1.6</v>
          </cell>
        </row>
        <row r="299">
          <cell r="C299" t="str">
            <v>Unemployment rate</v>
          </cell>
          <cell r="D299">
            <v>9</v>
          </cell>
          <cell r="E299">
            <v>7.8</v>
          </cell>
          <cell r="F299">
            <v>8.6999999999999993</v>
          </cell>
          <cell r="G299">
            <v>10</v>
          </cell>
        </row>
        <row r="300">
          <cell r="C300" t="str">
            <v>Curr. account balance*</v>
          </cell>
          <cell r="D300">
            <v>7.6</v>
          </cell>
          <cell r="E300">
            <v>6.9</v>
          </cell>
          <cell r="F300">
            <v>3.8</v>
          </cell>
          <cell r="G300">
            <v>4.4000000000000004</v>
          </cell>
        </row>
        <row r="301">
          <cell r="B301" t="str">
            <v>NACHRICHTLICH: CONSENSUS-PROGNOSEN</v>
          </cell>
          <cell r="C301" t="str">
            <v>Public budget balance*</v>
          </cell>
          <cell r="D301">
            <v>-0.2</v>
          </cell>
          <cell r="E301">
            <v>-0.1</v>
          </cell>
          <cell r="F301">
            <v>-3.9</v>
          </cell>
          <cell r="G301">
            <v>-4.2</v>
          </cell>
        </row>
        <row r="302">
          <cell r="C302" t="str">
            <v>Umfrage vom Januar 2012</v>
          </cell>
        </row>
        <row r="303">
          <cell r="B303" t="str">
            <v>Consensus forecasts</v>
          </cell>
          <cell r="C303" t="str">
            <v>BIP-Wachstum</v>
          </cell>
          <cell r="E303">
            <v>9.1</v>
          </cell>
          <cell r="F303">
            <v>8.5</v>
          </cell>
          <cell r="G303">
            <v>8.6</v>
          </cell>
        </row>
        <row r="304">
          <cell r="C304" t="str">
            <v>Date of survey: March 9, 09</v>
          </cell>
          <cell r="E304">
            <v>5.4</v>
          </cell>
          <cell r="F304">
            <v>3.7</v>
          </cell>
          <cell r="G304">
            <v>3.6</v>
          </cell>
        </row>
        <row r="305">
          <cell r="C305" t="str">
            <v>Real GDP growth</v>
          </cell>
          <cell r="D305">
            <v>2.9</v>
          </cell>
          <cell r="E305">
            <v>1.3</v>
          </cell>
          <cell r="F305">
            <v>-3.2</v>
          </cell>
          <cell r="G305">
            <v>0.7</v>
          </cell>
        </row>
        <row r="306">
          <cell r="C306" t="str">
            <v>Inflation rate</v>
          </cell>
          <cell r="D306">
            <v>1.6</v>
          </cell>
          <cell r="E306">
            <v>2.6</v>
          </cell>
          <cell r="F306">
            <v>0.5</v>
          </cell>
          <cell r="G306">
            <v>1.2</v>
          </cell>
        </row>
        <row r="307">
          <cell r="B307" t="str">
            <v>*) in Prozent gegenüber Vorjahr   **) in Prozent des BIP</v>
          </cell>
        </row>
        <row r="309">
          <cell r="B309" t="str">
            <v>*) percent of GDP</v>
          </cell>
        </row>
        <row r="316">
          <cell r="B316" t="str">
            <v>France - Macroeconomic Forecast</v>
          </cell>
        </row>
        <row r="317">
          <cell r="B317" t="str">
            <v>REAL GDP GROWTH</v>
          </cell>
          <cell r="D317">
            <v>3.6928734022062457</v>
          </cell>
          <cell r="E317">
            <v>3</v>
          </cell>
          <cell r="F317">
            <v>1.3533078829624685</v>
          </cell>
          <cell r="G317">
            <v>1.5499926645872506</v>
          </cell>
        </row>
        <row r="318">
          <cell r="C318" t="str">
            <v>Private consumption</v>
          </cell>
          <cell r="D318">
            <v>2007</v>
          </cell>
          <cell r="E318">
            <v>2008</v>
          </cell>
          <cell r="F318">
            <v>2009</v>
          </cell>
          <cell r="G318">
            <v>2010</v>
          </cell>
        </row>
        <row r="319">
          <cell r="C319" t="str">
            <v>Public consumption</v>
          </cell>
          <cell r="D319">
            <v>1.734259665117122</v>
          </cell>
          <cell r="E319">
            <v>1.2</v>
          </cell>
          <cell r="F319">
            <v>1.1854322056001507</v>
          </cell>
          <cell r="G319">
            <v>0.75553076369071448</v>
          </cell>
        </row>
        <row r="320">
          <cell r="B320" t="str">
            <v>Real GDP growth</v>
          </cell>
          <cell r="C320" t="str">
            <v>Investment</v>
          </cell>
          <cell r="D320">
            <v>2.1</v>
          </cell>
          <cell r="E320">
            <v>0.7</v>
          </cell>
          <cell r="F320">
            <v>-2</v>
          </cell>
          <cell r="G320">
            <v>1</v>
          </cell>
        </row>
        <row r="321">
          <cell r="C321" t="str">
            <v>Private consumption</v>
          </cell>
          <cell r="D321">
            <v>2.4</v>
          </cell>
          <cell r="E321">
            <v>1.3</v>
          </cell>
          <cell r="F321">
            <v>0.4</v>
          </cell>
          <cell r="G321">
            <v>1</v>
          </cell>
        </row>
        <row r="322">
          <cell r="C322" t="str">
            <v>Public consumption</v>
          </cell>
          <cell r="D322">
            <v>1.3</v>
          </cell>
          <cell r="E322">
            <v>1.6</v>
          </cell>
          <cell r="F322">
            <v>1.6</v>
          </cell>
          <cell r="G322">
            <v>2.1</v>
          </cell>
        </row>
        <row r="323">
          <cell r="C323" t="str">
            <v>Investment</v>
          </cell>
          <cell r="D323">
            <v>4.9000000000000004</v>
          </cell>
          <cell r="E323">
            <v>0.4</v>
          </cell>
          <cell r="F323">
            <v>-4</v>
          </cell>
          <cell r="G323">
            <v>0.6</v>
          </cell>
        </row>
        <row r="324">
          <cell r="B324" t="str">
            <v>OTHER INDICATORS</v>
          </cell>
          <cell r="C324" t="str">
            <v>Exports</v>
          </cell>
          <cell r="D324">
            <v>3.2</v>
          </cell>
          <cell r="E324">
            <v>1.1000000000000001</v>
          </cell>
          <cell r="F324">
            <v>-7.4</v>
          </cell>
          <cell r="G324">
            <v>1.2</v>
          </cell>
        </row>
        <row r="325">
          <cell r="C325" t="str">
            <v>Imports</v>
          </cell>
          <cell r="D325">
            <v>5.9</v>
          </cell>
          <cell r="E325">
            <v>2</v>
          </cell>
          <cell r="F325">
            <v>-3.5</v>
          </cell>
          <cell r="G325">
            <v>1.8</v>
          </cell>
        </row>
        <row r="326">
          <cell r="C326" t="str">
            <v>Unemployment rate</v>
          </cell>
          <cell r="D326">
            <v>7.7</v>
          </cell>
          <cell r="E326">
            <v>7.1</v>
          </cell>
          <cell r="F326">
            <v>6.9</v>
          </cell>
          <cell r="G326">
            <v>6.4</v>
          </cell>
        </row>
        <row r="327">
          <cell r="B327" t="str">
            <v>Other Indicators</v>
          </cell>
          <cell r="C327" t="str">
            <v>Curr. account balance*</v>
          </cell>
          <cell r="D327">
            <v>5.7</v>
          </cell>
          <cell r="E327">
            <v>5.0999999999999996</v>
          </cell>
          <cell r="F327">
            <v>4.7</v>
          </cell>
          <cell r="G327">
            <v>4.3</v>
          </cell>
        </row>
        <row r="328">
          <cell r="C328" t="str">
            <v>Inflation rate (HICP)</v>
          </cell>
          <cell r="D328">
            <v>1.6</v>
          </cell>
          <cell r="E328">
            <v>3.2</v>
          </cell>
          <cell r="F328">
            <v>0.5</v>
          </cell>
          <cell r="G328">
            <v>1.8</v>
          </cell>
        </row>
        <row r="329">
          <cell r="C329" t="str">
            <v>Unemployment rate</v>
          </cell>
          <cell r="D329">
            <v>8.3000000000000007</v>
          </cell>
          <cell r="E329">
            <v>8.1</v>
          </cell>
          <cell r="F329">
            <v>8.8000000000000007</v>
          </cell>
          <cell r="G329">
            <v>9.3000000000000007</v>
          </cell>
        </row>
        <row r="330">
          <cell r="B330" t="str">
            <v>CONSENSUS FORECASTS</v>
          </cell>
          <cell r="C330" t="str">
            <v>Curr. account balance*</v>
          </cell>
          <cell r="D330">
            <v>-1.2</v>
          </cell>
          <cell r="E330">
            <v>-2.4</v>
          </cell>
          <cell r="F330">
            <v>-3.5</v>
          </cell>
          <cell r="G330">
            <v>-2.7</v>
          </cell>
        </row>
        <row r="331">
          <cell r="C331" t="str">
            <v>Public budget balance*</v>
          </cell>
          <cell r="D331">
            <v>-2.7</v>
          </cell>
          <cell r="E331">
            <v>-2.9</v>
          </cell>
          <cell r="F331">
            <v>-5</v>
          </cell>
          <cell r="G331">
            <v>-5.2</v>
          </cell>
        </row>
        <row r="332">
          <cell r="C332" t="str">
            <v>Real GDP growth</v>
          </cell>
          <cell r="E332">
            <v>3</v>
          </cell>
          <cell r="F332">
            <v>0.5</v>
          </cell>
        </row>
        <row r="333">
          <cell r="B333" t="str">
            <v>Consensus forecasts</v>
          </cell>
          <cell r="C333" t="str">
            <v>Inflation rate</v>
          </cell>
          <cell r="E333">
            <v>2.2999999999999998</v>
          </cell>
          <cell r="F333">
            <v>1.8</v>
          </cell>
        </row>
        <row r="334">
          <cell r="C334" t="str">
            <v>Date of survey: March 9, 09</v>
          </cell>
        </row>
        <row r="335">
          <cell r="C335" t="str">
            <v>Real GDP-growth</v>
          </cell>
          <cell r="D335">
            <v>2.4</v>
          </cell>
          <cell r="E335">
            <v>0.7</v>
          </cell>
          <cell r="F335">
            <v>-2</v>
          </cell>
          <cell r="G335">
            <v>0.6</v>
          </cell>
        </row>
        <row r="336">
          <cell r="B336" t="str">
            <v>*) percent of GDP</v>
          </cell>
          <cell r="C336" t="str">
            <v>Inflation rate</v>
          </cell>
          <cell r="D336">
            <v>1.7</v>
          </cell>
          <cell r="E336">
            <v>2.8</v>
          </cell>
          <cell r="F336">
            <v>0.4</v>
          </cell>
          <cell r="G336">
            <v>1.4</v>
          </cell>
        </row>
        <row r="339">
          <cell r="B339" t="str">
            <v>*) percent of GDP</v>
          </cell>
        </row>
        <row r="346">
          <cell r="B346" t="str">
            <v>Italy - Macroeconomic Forecast</v>
          </cell>
          <cell r="D346">
            <v>2010</v>
          </cell>
          <cell r="E346">
            <v>2011</v>
          </cell>
          <cell r="F346">
            <v>2012</v>
          </cell>
          <cell r="G346">
            <v>2013</v>
          </cell>
        </row>
        <row r="348">
          <cell r="D348">
            <v>2007</v>
          </cell>
          <cell r="E348">
            <v>2008</v>
          </cell>
          <cell r="F348">
            <v>2009</v>
          </cell>
          <cell r="G348">
            <v>2010</v>
          </cell>
        </row>
        <row r="349">
          <cell r="B349" t="str">
            <v>REAL GDP GROWTH</v>
          </cell>
          <cell r="D349">
            <v>1.4</v>
          </cell>
          <cell r="E349">
            <v>1.7</v>
          </cell>
          <cell r="F349">
            <v>0.7</v>
          </cell>
          <cell r="G349">
            <v>1.1000000000000001</v>
          </cell>
        </row>
        <row r="350">
          <cell r="B350" t="str">
            <v>Real GDP growth</v>
          </cell>
          <cell r="C350" t="str">
            <v>Private consumption</v>
          </cell>
          <cell r="D350">
            <v>1.4645151241982433</v>
          </cell>
          <cell r="E350">
            <v>-1.0430330601321458</v>
          </cell>
          <cell r="F350">
            <v>-3.6355034156631945</v>
          </cell>
          <cell r="G350">
            <v>0.94931158320309805</v>
          </cell>
        </row>
        <row r="351">
          <cell r="C351" t="str">
            <v>Private consumption</v>
          </cell>
          <cell r="D351">
            <v>1.1898919523399627</v>
          </cell>
          <cell r="E351">
            <v>-0.87390811177542105</v>
          </cell>
          <cell r="F351">
            <v>-1.1922958788328799</v>
          </cell>
          <cell r="G351">
            <v>1.1806193095010258</v>
          </cell>
        </row>
        <row r="352">
          <cell r="C352" t="str">
            <v>Public consumption</v>
          </cell>
          <cell r="D352">
            <v>1.0215155232613284</v>
          </cell>
          <cell r="E352">
            <v>0.64648965071651787</v>
          </cell>
          <cell r="F352">
            <v>1.617092980331222</v>
          </cell>
          <cell r="G352">
            <v>2.0648284310574354</v>
          </cell>
        </row>
        <row r="353">
          <cell r="C353" t="str">
            <v>Investment</v>
          </cell>
          <cell r="D353">
            <v>1.5885717235708228</v>
          </cell>
          <cell r="E353">
            <v>-2.9434291003466484</v>
          </cell>
          <cell r="F353">
            <v>-11.100395242110366</v>
          </cell>
          <cell r="G353">
            <v>0.94630647322222217</v>
          </cell>
        </row>
        <row r="354">
          <cell r="C354" t="str">
            <v>Exports</v>
          </cell>
          <cell r="D354">
            <v>4.0139586634748241</v>
          </cell>
          <cell r="E354">
            <v>-3.7137284775009931</v>
          </cell>
          <cell r="F354">
            <v>-11.801977766550891</v>
          </cell>
          <cell r="G354">
            <v>2.5431162163721979</v>
          </cell>
        </row>
        <row r="355">
          <cell r="C355" t="str">
            <v>Imports</v>
          </cell>
          <cell r="D355">
            <v>3.3246968026460877</v>
          </cell>
          <cell r="E355">
            <v>-4.4704451238055611</v>
          </cell>
          <cell r="F355">
            <v>-7.8589297109535323</v>
          </cell>
          <cell r="G355">
            <v>3.8549272854530443</v>
          </cell>
        </row>
        <row r="356">
          <cell r="B356" t="str">
            <v>OTHER INDICATORS</v>
          </cell>
        </row>
        <row r="357">
          <cell r="B357" t="str">
            <v>Other Indicators</v>
          </cell>
          <cell r="C357" t="str">
            <v>Inflation rate (HICP)</v>
          </cell>
          <cell r="D357">
            <v>1.7355320375941119</v>
          </cell>
          <cell r="E357">
            <v>2.2000000000000002</v>
          </cell>
          <cell r="F357">
            <v>2.1</v>
          </cell>
          <cell r="G357">
            <v>2.2000000000000002</v>
          </cell>
        </row>
        <row r="358">
          <cell r="C358" t="str">
            <v>Inflation rate (HICP)</v>
          </cell>
          <cell r="D358">
            <v>2</v>
          </cell>
          <cell r="E358">
            <v>3.4931193151728746</v>
          </cell>
          <cell r="F358">
            <v>0.8</v>
          </cell>
          <cell r="G358">
            <v>1.8252046209949284</v>
          </cell>
        </row>
        <row r="359">
          <cell r="C359" t="str">
            <v>Unemployment rate</v>
          </cell>
          <cell r="D359">
            <v>6.2</v>
          </cell>
          <cell r="E359">
            <v>6.8</v>
          </cell>
          <cell r="F359">
            <v>7.9</v>
          </cell>
          <cell r="G359">
            <v>8.5</v>
          </cell>
        </row>
        <row r="360">
          <cell r="C360" t="str">
            <v>Curr. account balance*</v>
          </cell>
          <cell r="D360">
            <v>-2.4</v>
          </cell>
          <cell r="E360">
            <v>-3.1</v>
          </cell>
          <cell r="F360">
            <v>-3.5</v>
          </cell>
          <cell r="G360">
            <v>-3.8</v>
          </cell>
        </row>
        <row r="361">
          <cell r="C361" t="str">
            <v>Public budget balance*</v>
          </cell>
          <cell r="D361">
            <v>-1.5</v>
          </cell>
          <cell r="E361">
            <v>-2.5</v>
          </cell>
          <cell r="F361">
            <v>-4.4000000000000004</v>
          </cell>
          <cell r="G361">
            <v>-3.6</v>
          </cell>
        </row>
        <row r="362">
          <cell r="B362" t="str">
            <v>CONSENSUS FORECASTS</v>
          </cell>
        </row>
        <row r="363">
          <cell r="B363" t="str">
            <v>Consensus forecasts</v>
          </cell>
          <cell r="C363" t="str">
            <v>Date of survey: Jan 09, 2012</v>
          </cell>
        </row>
        <row r="364">
          <cell r="C364" t="str">
            <v>Date of survey: March 9, 09</v>
          </cell>
          <cell r="E364">
            <v>1.6</v>
          </cell>
          <cell r="F364">
            <v>0</v>
          </cell>
        </row>
        <row r="365">
          <cell r="C365" t="str">
            <v>Real GDP-growth</v>
          </cell>
          <cell r="D365">
            <v>1.9</v>
          </cell>
          <cell r="E365">
            <v>2.1</v>
          </cell>
          <cell r="F365">
            <v>1.7</v>
          </cell>
          <cell r="G365">
            <v>0.3</v>
          </cell>
        </row>
        <row r="366">
          <cell r="C366" t="str">
            <v>Inflation rate</v>
          </cell>
          <cell r="D366">
            <v>2.1</v>
          </cell>
          <cell r="E366">
            <v>3.3</v>
          </cell>
          <cell r="F366">
            <v>0.9</v>
          </cell>
          <cell r="G366">
            <v>1.6</v>
          </cell>
        </row>
        <row r="368">
          <cell r="B368" t="str">
            <v>*) percent of GDP</v>
          </cell>
        </row>
        <row r="369">
          <cell r="B369" t="str">
            <v>*) percent of GDP</v>
          </cell>
        </row>
        <row r="376">
          <cell r="B376" t="str">
            <v>Spain - Macroeconomic Forecast</v>
          </cell>
        </row>
        <row r="378">
          <cell r="D378">
            <v>2007</v>
          </cell>
          <cell r="E378">
            <v>2008</v>
          </cell>
          <cell r="F378">
            <v>2009</v>
          </cell>
          <cell r="G378">
            <v>2010</v>
          </cell>
        </row>
        <row r="380">
          <cell r="B380" t="str">
            <v>Real GDP growth</v>
          </cell>
          <cell r="D380">
            <v>3.6619022226846454</v>
          </cell>
          <cell r="E380">
            <v>1.1585278641383212</v>
          </cell>
          <cell r="F380">
            <v>-2.604869584469057</v>
          </cell>
          <cell r="G380">
            <v>0.54124731986152597</v>
          </cell>
        </row>
        <row r="381">
          <cell r="B381" t="str">
            <v>REAL GDP GROWTH</v>
          </cell>
          <cell r="C381" t="str">
            <v>Private consumption</v>
          </cell>
          <cell r="D381">
            <v>3.4582784195157359</v>
          </cell>
          <cell r="E381">
            <v>0.11531504528299763</v>
          </cell>
          <cell r="F381">
            <v>-2.7859910754021513</v>
          </cell>
          <cell r="G381">
            <v>0.26481073609193118</v>
          </cell>
        </row>
        <row r="382">
          <cell r="C382" t="str">
            <v>Public consumption</v>
          </cell>
          <cell r="D382">
            <v>4.8555912974300526</v>
          </cell>
          <cell r="E382">
            <v>5.2812487629804536</v>
          </cell>
          <cell r="F382">
            <v>8.0118420623202127</v>
          </cell>
          <cell r="G382">
            <v>7.3854987767007003</v>
          </cell>
        </row>
        <row r="383">
          <cell r="C383" t="str">
            <v>Investment</v>
          </cell>
          <cell r="D383">
            <v>5.3410919565777704</v>
          </cell>
          <cell r="E383">
            <v>-2.992374530001797</v>
          </cell>
          <cell r="F383">
            <v>-12.790952575854178</v>
          </cell>
          <cell r="G383">
            <v>-2.3961873831854774</v>
          </cell>
        </row>
        <row r="384">
          <cell r="C384" t="str">
            <v>Exports</v>
          </cell>
          <cell r="D384">
            <v>4.856021170285004</v>
          </cell>
          <cell r="E384">
            <v>0.65376297667621941</v>
          </cell>
          <cell r="F384">
            <v>-13.893489474943095</v>
          </cell>
          <cell r="G384">
            <v>2.5927536958089092</v>
          </cell>
        </row>
        <row r="385">
          <cell r="C385" t="str">
            <v>Imports</v>
          </cell>
          <cell r="D385">
            <v>6.2163744228568447</v>
          </cell>
          <cell r="E385">
            <v>-2.5245598120048385</v>
          </cell>
          <cell r="F385">
            <v>-14.895785093929774</v>
          </cell>
          <cell r="G385">
            <v>3.8545497164515439</v>
          </cell>
        </row>
        <row r="386">
          <cell r="C386" t="str">
            <v>Imports</v>
          </cell>
          <cell r="D386">
            <v>10.290254538866662</v>
          </cell>
          <cell r="E386">
            <v>4.2</v>
          </cell>
          <cell r="F386">
            <v>2.2999999999999998</v>
          </cell>
          <cell r="G386">
            <v>1.9</v>
          </cell>
        </row>
        <row r="387">
          <cell r="B387" t="str">
            <v>Other Indicators</v>
          </cell>
        </row>
        <row r="388">
          <cell r="B388" t="str">
            <v>OTHER INDICATORS</v>
          </cell>
          <cell r="C388" t="str">
            <v>Inflation rate (HICP)</v>
          </cell>
          <cell r="D388">
            <v>2.8</v>
          </cell>
          <cell r="E388">
            <v>4.0999999999999996</v>
          </cell>
          <cell r="F388">
            <v>0.5</v>
          </cell>
          <cell r="G388">
            <v>2.5</v>
          </cell>
        </row>
        <row r="389">
          <cell r="C389" t="str">
            <v>Unemployment rate</v>
          </cell>
          <cell r="D389">
            <v>8.3000000000000007</v>
          </cell>
          <cell r="E389">
            <v>11.3</v>
          </cell>
          <cell r="F389">
            <v>16</v>
          </cell>
          <cell r="G389">
            <v>18</v>
          </cell>
        </row>
        <row r="390">
          <cell r="C390" t="str">
            <v>Curr. account balance*</v>
          </cell>
          <cell r="D390">
            <v>-10.1</v>
          </cell>
          <cell r="E390">
            <v>-9.6</v>
          </cell>
          <cell r="F390">
            <v>-7.6201507265813717</v>
          </cell>
          <cell r="G390">
            <v>-6.6676318857587002</v>
          </cell>
        </row>
        <row r="391">
          <cell r="C391" t="str">
            <v>Public budget balance*</v>
          </cell>
          <cell r="D391">
            <v>2.2000000000000002</v>
          </cell>
          <cell r="E391">
            <v>-1.5</v>
          </cell>
          <cell r="F391">
            <v>-6.5</v>
          </cell>
          <cell r="G391">
            <v>-5.5</v>
          </cell>
        </row>
        <row r="392">
          <cell r="C392" t="str">
            <v>Public budget balance*</v>
          </cell>
          <cell r="D392">
            <v>-4.5999999999999996</v>
          </cell>
          <cell r="E392">
            <v>-4.4000000000000004</v>
          </cell>
          <cell r="F392">
            <v>-2.5</v>
          </cell>
          <cell r="G392">
            <v>-1.5</v>
          </cell>
        </row>
        <row r="393">
          <cell r="B393" t="str">
            <v>Consensus forecasts</v>
          </cell>
        </row>
        <row r="394">
          <cell r="B394" t="str">
            <v>CONSENSUS FORECASTS</v>
          </cell>
          <cell r="C394" t="str">
            <v>Date of survey: March 9, 09</v>
          </cell>
        </row>
        <row r="395">
          <cell r="C395" t="str">
            <v>Real GDP-growth</v>
          </cell>
          <cell r="D395">
            <v>3.9</v>
          </cell>
          <cell r="E395">
            <v>1.2</v>
          </cell>
          <cell r="F395">
            <v>-2.5</v>
          </cell>
          <cell r="G395">
            <v>-0.1</v>
          </cell>
        </row>
        <row r="396">
          <cell r="C396" t="str">
            <v>Inflation rate</v>
          </cell>
          <cell r="D396">
            <v>3.5</v>
          </cell>
          <cell r="E396">
            <v>0.6</v>
          </cell>
          <cell r="F396">
            <v>-1.3</v>
          </cell>
          <cell r="G396">
            <v>1.9</v>
          </cell>
        </row>
        <row r="397">
          <cell r="C397" t="str">
            <v>Inflation rate</v>
          </cell>
          <cell r="E397">
            <v>2.7</v>
          </cell>
          <cell r="F397">
            <v>2.2999999999999998</v>
          </cell>
        </row>
        <row r="399">
          <cell r="B399" t="str">
            <v>*) percent of GDP</v>
          </cell>
        </row>
        <row r="406">
          <cell r="B406" t="str">
            <v>United Kingdom - Macroeconomic Forecast</v>
          </cell>
        </row>
        <row r="407">
          <cell r="B407" t="str">
            <v>SPAIN – MACROECONOMIC FORECAST</v>
          </cell>
        </row>
        <row r="408">
          <cell r="D408">
            <v>2007</v>
          </cell>
          <cell r="E408">
            <v>2008</v>
          </cell>
          <cell r="F408">
            <v>2009</v>
          </cell>
          <cell r="G408">
            <v>2010</v>
          </cell>
        </row>
        <row r="410">
          <cell r="B410" t="str">
            <v>Real GDP growth</v>
          </cell>
          <cell r="D410">
            <v>3</v>
          </cell>
          <cell r="E410">
            <v>0.7</v>
          </cell>
          <cell r="F410">
            <v>-3</v>
          </cell>
          <cell r="G410">
            <v>0</v>
          </cell>
        </row>
        <row r="411">
          <cell r="C411" t="str">
            <v>Private consumption</v>
          </cell>
          <cell r="D411">
            <v>3.1</v>
          </cell>
          <cell r="E411">
            <v>1.7</v>
          </cell>
          <cell r="F411">
            <v>-2.7</v>
          </cell>
          <cell r="G411">
            <v>-1.4</v>
          </cell>
        </row>
        <row r="412">
          <cell r="C412" t="str">
            <v>Public consumption</v>
          </cell>
          <cell r="D412">
            <v>1.7</v>
          </cell>
          <cell r="E412">
            <v>3.5</v>
          </cell>
          <cell r="F412">
            <v>3.5</v>
          </cell>
          <cell r="G412">
            <v>2</v>
          </cell>
        </row>
        <row r="413">
          <cell r="B413" t="str">
            <v>REAL GDP GROWTH</v>
          </cell>
          <cell r="C413" t="str">
            <v>Investment</v>
          </cell>
          <cell r="D413">
            <v>7.2</v>
          </cell>
          <cell r="E413">
            <v>-4.3</v>
          </cell>
          <cell r="F413">
            <v>-7.4</v>
          </cell>
          <cell r="G413">
            <v>-0.6</v>
          </cell>
        </row>
        <row r="414">
          <cell r="C414" t="str">
            <v>Exports</v>
          </cell>
          <cell r="D414">
            <v>-4.2</v>
          </cell>
          <cell r="E414">
            <v>-0.1</v>
          </cell>
          <cell r="F414">
            <v>-8.9</v>
          </cell>
          <cell r="G414">
            <v>1</v>
          </cell>
        </row>
        <row r="415">
          <cell r="C415" t="str">
            <v>Imports</v>
          </cell>
          <cell r="D415">
            <v>-1.6</v>
          </cell>
          <cell r="E415">
            <v>-0.5</v>
          </cell>
          <cell r="F415">
            <v>-7.9</v>
          </cell>
          <cell r="G415">
            <v>-0.1</v>
          </cell>
        </row>
        <row r="416">
          <cell r="C416" t="str">
            <v>Investment</v>
          </cell>
          <cell r="D416">
            <v>-6.3</v>
          </cell>
          <cell r="E416">
            <v>-4.2</v>
          </cell>
          <cell r="F416">
            <v>0.4</v>
          </cell>
          <cell r="G416">
            <v>1.8</v>
          </cell>
        </row>
        <row r="417">
          <cell r="B417" t="str">
            <v>Other Indicators</v>
          </cell>
          <cell r="C417" t="str">
            <v>Exports</v>
          </cell>
          <cell r="D417">
            <v>13.5</v>
          </cell>
          <cell r="E417">
            <v>9.3000000000000007</v>
          </cell>
          <cell r="F417">
            <v>4.9000000000000004</v>
          </cell>
          <cell r="G417">
            <v>3.5</v>
          </cell>
        </row>
        <row r="418">
          <cell r="C418" t="str">
            <v>Inflation rate (HICP)</v>
          </cell>
          <cell r="D418">
            <v>2.2999999999999998</v>
          </cell>
          <cell r="E418">
            <v>3.6</v>
          </cell>
          <cell r="F418">
            <v>1.8</v>
          </cell>
          <cell r="G418">
            <v>2.2000000000000002</v>
          </cell>
        </row>
        <row r="419">
          <cell r="C419" t="str">
            <v>Unemployment rate</v>
          </cell>
          <cell r="D419">
            <v>5.4</v>
          </cell>
          <cell r="E419">
            <v>5.7</v>
          </cell>
          <cell r="F419">
            <v>7.5</v>
          </cell>
          <cell r="G419">
            <v>8.1</v>
          </cell>
        </row>
        <row r="420">
          <cell r="B420" t="str">
            <v>OTHER INDICATORS</v>
          </cell>
          <cell r="C420" t="str">
            <v>Curr. account balance*</v>
          </cell>
          <cell r="D420">
            <v>-2.8</v>
          </cell>
          <cell r="E420">
            <v>-1.9</v>
          </cell>
          <cell r="F420">
            <v>-1.8</v>
          </cell>
          <cell r="G420">
            <v>-1.8</v>
          </cell>
        </row>
        <row r="421">
          <cell r="C421" t="str">
            <v>Public budget balance*</v>
          </cell>
          <cell r="D421">
            <v>-2.8</v>
          </cell>
          <cell r="E421">
            <v>-4.3</v>
          </cell>
          <cell r="F421">
            <v>-9.5</v>
          </cell>
          <cell r="G421">
            <v>-8.5</v>
          </cell>
        </row>
        <row r="422">
          <cell r="C422" t="str">
            <v>Unemployment rate</v>
          </cell>
          <cell r="D422">
            <v>20.100000000000001</v>
          </cell>
          <cell r="E422">
            <v>21.5</v>
          </cell>
          <cell r="F422">
            <v>23.2</v>
          </cell>
          <cell r="G422">
            <v>23.4</v>
          </cell>
        </row>
        <row r="423">
          <cell r="B423" t="str">
            <v>Consensus forecasts</v>
          </cell>
          <cell r="C423" t="str">
            <v>Curr. account balance*</v>
          </cell>
          <cell r="D423">
            <v>-4.5999999999999996</v>
          </cell>
          <cell r="E423">
            <v>-4.7</v>
          </cell>
          <cell r="F423">
            <v>-4.7</v>
          </cell>
          <cell r="G423">
            <v>-4.8</v>
          </cell>
        </row>
        <row r="424">
          <cell r="C424" t="str">
            <v>Date of survey: March 9, 09</v>
          </cell>
          <cell r="D424">
            <v>-9.3000000000000007</v>
          </cell>
          <cell r="E424">
            <v>-7</v>
          </cell>
          <cell r="F424">
            <v>-4.4000000000000004</v>
          </cell>
          <cell r="G424">
            <v>-3</v>
          </cell>
        </row>
        <row r="425">
          <cell r="C425" t="str">
            <v>Real GDP-growth</v>
          </cell>
          <cell r="D425">
            <v>2.9</v>
          </cell>
          <cell r="E425">
            <v>0.7</v>
          </cell>
          <cell r="F425">
            <v>-3</v>
          </cell>
          <cell r="G425">
            <v>0.5</v>
          </cell>
        </row>
        <row r="426">
          <cell r="B426" t="str">
            <v>CONSENSUS FORECASTS</v>
          </cell>
          <cell r="C426" t="str">
            <v>Inflation rate</v>
          </cell>
          <cell r="D426">
            <v>2.2999999999999998</v>
          </cell>
          <cell r="E426">
            <v>3.6</v>
          </cell>
          <cell r="F426">
            <v>1</v>
          </cell>
          <cell r="G426">
            <v>1.8</v>
          </cell>
        </row>
        <row r="427">
          <cell r="C427" t="str">
            <v>Date of survey: Jan 09, 2012</v>
          </cell>
        </row>
        <row r="428">
          <cell r="C428" t="str">
            <v>Real GDP-growth</v>
          </cell>
          <cell r="E428">
            <v>0.7</v>
          </cell>
          <cell r="F428">
            <v>-0.4</v>
          </cell>
        </row>
        <row r="429">
          <cell r="B429" t="str">
            <v>*) percent of GDP</v>
          </cell>
          <cell r="C429" t="str">
            <v>Inflation rate</v>
          </cell>
          <cell r="E429">
            <v>3.1</v>
          </cell>
          <cell r="F429">
            <v>1.6</v>
          </cell>
        </row>
        <row r="436">
          <cell r="B436" t="str">
            <v>Switzerland - Macroeconomic Forecast</v>
          </cell>
        </row>
        <row r="438">
          <cell r="D438">
            <v>2007</v>
          </cell>
          <cell r="E438">
            <v>2008</v>
          </cell>
          <cell r="F438">
            <v>2009</v>
          </cell>
          <cell r="G438">
            <v>2010</v>
          </cell>
        </row>
        <row r="439">
          <cell r="B439" t="str">
            <v>UNITED KINGDOM – MACROECONOMIC FORECAST</v>
          </cell>
        </row>
        <row r="440">
          <cell r="B440" t="str">
            <v>Real GDP growth</v>
          </cell>
          <cell r="D440">
            <v>3.3259622327499683</v>
          </cell>
          <cell r="E440">
            <v>1.6322572929694967</v>
          </cell>
          <cell r="F440">
            <v>-2.3754782244474915</v>
          </cell>
          <cell r="G440">
            <v>0.81034665397337058</v>
          </cell>
        </row>
        <row r="441">
          <cell r="C441" t="str">
            <v>Private consumption</v>
          </cell>
          <cell r="D441">
            <v>2.1226461339792113</v>
          </cell>
          <cell r="E441">
            <v>1.7265884419623845</v>
          </cell>
          <cell r="F441">
            <v>0.31194918747614597</v>
          </cell>
          <cell r="G441">
            <v>0.82784873035230966</v>
          </cell>
        </row>
        <row r="442">
          <cell r="C442" t="str">
            <v>Public consumption</v>
          </cell>
          <cell r="D442">
            <v>2010</v>
          </cell>
          <cell r="E442">
            <v>2011</v>
          </cell>
          <cell r="F442">
            <v>2012</v>
          </cell>
          <cell r="G442">
            <v>2013</v>
          </cell>
        </row>
        <row r="443">
          <cell r="C443" t="str">
            <v>Investment</v>
          </cell>
          <cell r="D443">
            <v>5.3720042965236914</v>
          </cell>
          <cell r="E443">
            <v>-1.6899742216178293</v>
          </cell>
          <cell r="F443">
            <v>-6.8244994154444178</v>
          </cell>
          <cell r="G443">
            <v>0.52341111770934923</v>
          </cell>
        </row>
        <row r="444">
          <cell r="C444" t="str">
            <v>Exports</v>
          </cell>
          <cell r="D444">
            <v>9.4190391930794917</v>
          </cell>
          <cell r="E444">
            <v>2.345079469641731</v>
          </cell>
          <cell r="F444">
            <v>-11.685765310678576</v>
          </cell>
          <cell r="G444">
            <v>2.4146470306420253</v>
          </cell>
        </row>
        <row r="445">
          <cell r="B445" t="str">
            <v>REAL GDP GROWTH</v>
          </cell>
          <cell r="C445" t="str">
            <v>Imports</v>
          </cell>
          <cell r="D445">
            <v>5.9141878045813279</v>
          </cell>
          <cell r="E445">
            <v>-0.21345224144142527</v>
          </cell>
          <cell r="F445">
            <v>-8.8407614292947976</v>
          </cell>
          <cell r="G445">
            <v>2.8493697013133312</v>
          </cell>
        </row>
        <row r="446">
          <cell r="C446" t="str">
            <v>Private consumption</v>
          </cell>
          <cell r="D446">
            <v>1.1000000000000001</v>
          </cell>
          <cell r="E446">
            <v>-1</v>
          </cell>
          <cell r="F446">
            <v>0.4</v>
          </cell>
          <cell r="G446">
            <v>0.2</v>
          </cell>
        </row>
        <row r="447">
          <cell r="B447" t="str">
            <v>Other Indicators</v>
          </cell>
          <cell r="C447" t="str">
            <v>Public consumption</v>
          </cell>
          <cell r="D447">
            <v>1.5</v>
          </cell>
          <cell r="E447">
            <v>2.1</v>
          </cell>
          <cell r="F447">
            <v>0.8</v>
          </cell>
          <cell r="G447">
            <v>0</v>
          </cell>
        </row>
        <row r="448">
          <cell r="C448" t="str">
            <v>Inflation rate</v>
          </cell>
          <cell r="D448">
            <v>0.7</v>
          </cell>
          <cell r="E448">
            <v>2.4</v>
          </cell>
          <cell r="F448">
            <v>-0.4</v>
          </cell>
          <cell r="G448">
            <v>0.7</v>
          </cell>
        </row>
        <row r="449">
          <cell r="C449" t="str">
            <v>Unemployment rate</v>
          </cell>
          <cell r="D449">
            <v>2.8</v>
          </cell>
          <cell r="E449">
            <v>2.6</v>
          </cell>
          <cell r="F449">
            <v>3.9</v>
          </cell>
          <cell r="G449">
            <v>4.8</v>
          </cell>
        </row>
        <row r="450">
          <cell r="C450" t="str">
            <v>Curr. account balance*</v>
          </cell>
          <cell r="D450">
            <v>15.8</v>
          </cell>
          <cell r="E450">
            <v>15</v>
          </cell>
          <cell r="F450">
            <v>14</v>
          </cell>
          <cell r="G450">
            <v>14.5</v>
          </cell>
        </row>
        <row r="451">
          <cell r="C451" t="str">
            <v>Public budget balance*</v>
          </cell>
          <cell r="D451">
            <v>-0.1</v>
          </cell>
          <cell r="E451">
            <v>-0.9</v>
          </cell>
          <cell r="F451">
            <v>-3</v>
          </cell>
          <cell r="G451">
            <v>-2.2000000000000002</v>
          </cell>
        </row>
        <row r="452">
          <cell r="B452" t="str">
            <v>OTHER INDICATORS</v>
          </cell>
        </row>
        <row r="453">
          <cell r="B453" t="str">
            <v>Consensus forecasts</v>
          </cell>
          <cell r="C453" t="str">
            <v>Inflation rate (HICP)</v>
          </cell>
          <cell r="D453">
            <v>3.3</v>
          </cell>
          <cell r="E453">
            <v>4.5</v>
          </cell>
          <cell r="F453">
            <v>2.4</v>
          </cell>
          <cell r="G453">
            <v>2.2999999999999998</v>
          </cell>
        </row>
        <row r="454">
          <cell r="C454" t="str">
            <v>Date of survey: March 9, 09</v>
          </cell>
          <cell r="D454">
            <v>7.9</v>
          </cell>
          <cell r="E454">
            <v>8.1</v>
          </cell>
          <cell r="F454">
            <v>8.1</v>
          </cell>
          <cell r="G454">
            <v>8</v>
          </cell>
        </row>
        <row r="455">
          <cell r="C455" t="str">
            <v>Real GDP-growth</v>
          </cell>
          <cell r="D455">
            <v>3.2</v>
          </cell>
          <cell r="E455">
            <v>1.6</v>
          </cell>
          <cell r="F455">
            <v>-1.6</v>
          </cell>
          <cell r="G455">
            <v>0.6</v>
          </cell>
        </row>
        <row r="456">
          <cell r="C456" t="str">
            <v>Inflation rate</v>
          </cell>
          <cell r="D456">
            <v>1.1000000000000001</v>
          </cell>
          <cell r="E456">
            <v>2.4</v>
          </cell>
          <cell r="F456">
            <v>0</v>
          </cell>
          <cell r="G456">
            <v>0.8</v>
          </cell>
        </row>
        <row r="458">
          <cell r="B458" t="str">
            <v>CONSENSUS FORECASTS</v>
          </cell>
        </row>
        <row r="459">
          <cell r="B459" t="str">
            <v>*) percent of GDP</v>
          </cell>
          <cell r="C459" t="str">
            <v>Date of survey: Jan 09, 2012</v>
          </cell>
        </row>
        <row r="466">
          <cell r="B466" t="str">
            <v>USA - Macroeconomic Forecast</v>
          </cell>
        </row>
        <row r="468">
          <cell r="D468">
            <v>2007</v>
          </cell>
          <cell r="E468">
            <v>2008</v>
          </cell>
          <cell r="F468">
            <v>2009</v>
          </cell>
          <cell r="G468">
            <v>2010</v>
          </cell>
        </row>
        <row r="470">
          <cell r="B470" t="str">
            <v>Real GDP growth</v>
          </cell>
          <cell r="D470">
            <v>2.027689549463787</v>
          </cell>
          <cell r="E470">
            <v>1.1113859023421071</v>
          </cell>
          <cell r="F470">
            <v>-2.1460452330808977</v>
          </cell>
          <cell r="G470">
            <v>1.4024600465342303</v>
          </cell>
        </row>
        <row r="471">
          <cell r="B471" t="str">
            <v>SWITZERLAND – MACROECONOMIC FORECAST</v>
          </cell>
          <cell r="C471" t="str">
            <v>Private consumption</v>
          </cell>
          <cell r="D471">
            <v>2.7883558508766697</v>
          </cell>
          <cell r="E471">
            <v>0.23416295075611515</v>
          </cell>
          <cell r="F471">
            <v>-2.6416932357571881</v>
          </cell>
          <cell r="G471">
            <v>0.83943973636769442</v>
          </cell>
        </row>
        <row r="472">
          <cell r="C472" t="str">
            <v>Public consumption</v>
          </cell>
          <cell r="D472">
            <v>1.8781231145283783</v>
          </cell>
          <cell r="E472">
            <v>2.7986576162057872</v>
          </cell>
          <cell r="F472">
            <v>4.9893272459632811</v>
          </cell>
          <cell r="G472">
            <v>3.4545013067526469</v>
          </cell>
        </row>
        <row r="473">
          <cell r="C473" t="str">
            <v>Investment</v>
          </cell>
          <cell r="D473">
            <v>-2.0937345387487198</v>
          </cell>
          <cell r="E473">
            <v>-3.4478006201906624</v>
          </cell>
          <cell r="F473">
            <v>-8.397302677960198</v>
          </cell>
          <cell r="G473">
            <v>1.7030690189245234</v>
          </cell>
        </row>
        <row r="474">
          <cell r="C474" t="str">
            <v>Exports</v>
          </cell>
          <cell r="D474">
            <v>2010</v>
          </cell>
          <cell r="E474">
            <v>2011</v>
          </cell>
          <cell r="F474">
            <v>2012</v>
          </cell>
          <cell r="G474">
            <v>2013</v>
          </cell>
        </row>
        <row r="475">
          <cell r="C475" t="str">
            <v>Imports</v>
          </cell>
          <cell r="D475">
            <v>2.1703940637909369</v>
          </cell>
          <cell r="E475">
            <v>-3.4551377111930748</v>
          </cell>
          <cell r="F475">
            <v>-7.6775467198265801</v>
          </cell>
          <cell r="G475">
            <v>2.1203908815373325</v>
          </cell>
        </row>
        <row r="477">
          <cell r="B477" t="str">
            <v>Other Indicators</v>
          </cell>
          <cell r="D477">
            <v>2.7140447254496269</v>
          </cell>
          <cell r="E477">
            <v>1.8033582348498056</v>
          </cell>
          <cell r="F477">
            <v>1.050254102987247</v>
          </cell>
          <cell r="G477">
            <v>1.5939896065803483</v>
          </cell>
        </row>
        <row r="478">
          <cell r="C478" t="str">
            <v>Inflation rate</v>
          </cell>
          <cell r="D478">
            <v>2.9</v>
          </cell>
          <cell r="E478">
            <v>3.8</v>
          </cell>
          <cell r="F478">
            <v>-0.2</v>
          </cell>
          <cell r="G478">
            <v>2.7</v>
          </cell>
        </row>
        <row r="479">
          <cell r="C479" t="str">
            <v>Unemployment rate</v>
          </cell>
          <cell r="D479">
            <v>4.5999999999999996</v>
          </cell>
          <cell r="E479">
            <v>5.8</v>
          </cell>
          <cell r="F479">
            <v>9.1999999999999993</v>
          </cell>
          <cell r="G479">
            <v>9.6</v>
          </cell>
        </row>
        <row r="480">
          <cell r="C480" t="str">
            <v>Curr. account balance*</v>
          </cell>
          <cell r="D480">
            <v>-5.3</v>
          </cell>
          <cell r="E480">
            <v>-4.7</v>
          </cell>
          <cell r="F480">
            <v>-3.6</v>
          </cell>
          <cell r="G480">
            <v>-3.5</v>
          </cell>
        </row>
        <row r="481">
          <cell r="C481" t="str">
            <v>Public budget balance*</v>
          </cell>
          <cell r="D481">
            <v>-1.2</v>
          </cell>
          <cell r="E481">
            <v>-3.2</v>
          </cell>
          <cell r="F481">
            <v>-12.5</v>
          </cell>
          <cell r="G481">
            <v>-8</v>
          </cell>
        </row>
        <row r="482">
          <cell r="C482" t="str">
            <v>Imports</v>
          </cell>
          <cell r="D482">
            <v>7.3228916362763963</v>
          </cell>
          <cell r="E482">
            <v>2.3927502069936324</v>
          </cell>
          <cell r="F482">
            <v>2.4738789091402147</v>
          </cell>
          <cell r="G482">
            <v>4.6241596928455531</v>
          </cell>
        </row>
        <row r="483">
          <cell r="B483" t="str">
            <v>Consensus forecasts</v>
          </cell>
        </row>
        <row r="484">
          <cell r="B484" t="str">
            <v>OTHER INDICATORS</v>
          </cell>
          <cell r="C484" t="str">
            <v>Date of survey: March 9, 09</v>
          </cell>
        </row>
        <row r="485">
          <cell r="C485" t="str">
            <v>Real GDP-growth</v>
          </cell>
          <cell r="D485">
            <v>2.9</v>
          </cell>
          <cell r="E485">
            <v>1.1000000000000001</v>
          </cell>
          <cell r="F485">
            <v>-2.8</v>
          </cell>
          <cell r="G485">
            <v>1.7</v>
          </cell>
        </row>
        <row r="486">
          <cell r="C486" t="str">
            <v>Inflation rate</v>
          </cell>
          <cell r="D486">
            <v>3.2</v>
          </cell>
          <cell r="E486">
            <v>3.8</v>
          </cell>
          <cell r="F486">
            <v>-0.9</v>
          </cell>
          <cell r="G486">
            <v>1.5</v>
          </cell>
        </row>
        <row r="487">
          <cell r="C487" t="str">
            <v>Curr. account balance*</v>
          </cell>
          <cell r="D487">
            <v>12.6</v>
          </cell>
          <cell r="E487">
            <v>10.5</v>
          </cell>
          <cell r="F487">
            <v>9</v>
          </cell>
          <cell r="G487">
            <v>8</v>
          </cell>
        </row>
        <row r="488">
          <cell r="C488" t="str">
            <v>Public budget balance*</v>
          </cell>
          <cell r="D488">
            <v>0.4</v>
          </cell>
          <cell r="E488">
            <v>0.8</v>
          </cell>
          <cell r="F488">
            <v>0</v>
          </cell>
          <cell r="G488">
            <v>0.3</v>
          </cell>
        </row>
        <row r="489">
          <cell r="B489" t="str">
            <v>*) percent of GDP</v>
          </cell>
        </row>
        <row r="496">
          <cell r="B496" t="str">
            <v>Japan - Macroeconomic Forecast</v>
          </cell>
        </row>
        <row r="498">
          <cell r="D498">
            <v>2007</v>
          </cell>
          <cell r="E498">
            <v>2008</v>
          </cell>
          <cell r="F498">
            <v>2009</v>
          </cell>
          <cell r="G498">
            <v>2010</v>
          </cell>
        </row>
        <row r="500">
          <cell r="B500" t="str">
            <v>Real GDP growth</v>
          </cell>
          <cell r="D500">
            <v>2.3577945693686075</v>
          </cell>
          <cell r="E500">
            <v>-0.74361233919537995</v>
          </cell>
          <cell r="F500">
            <v>-5.2</v>
          </cell>
          <cell r="G500">
            <v>0.8</v>
          </cell>
        </row>
        <row r="501">
          <cell r="C501" t="str">
            <v>Private consumption</v>
          </cell>
          <cell r="D501">
            <v>0.65673450611093642</v>
          </cell>
          <cell r="E501">
            <v>0.54433647574472843</v>
          </cell>
          <cell r="F501">
            <v>-0.9</v>
          </cell>
          <cell r="G501">
            <v>0.4</v>
          </cell>
        </row>
        <row r="502">
          <cell r="C502" t="str">
            <v>Public consumption</v>
          </cell>
          <cell r="D502">
            <v>1.993515979529235</v>
          </cell>
          <cell r="E502">
            <v>0.9</v>
          </cell>
          <cell r="F502">
            <v>3.6</v>
          </cell>
          <cell r="G502">
            <v>2.1</v>
          </cell>
        </row>
        <row r="503">
          <cell r="B503" t="str">
            <v>USA – MACROECONOMIC FORECAST</v>
          </cell>
          <cell r="C503" t="str">
            <v>Investment</v>
          </cell>
          <cell r="D503">
            <v>1.2001417552969116</v>
          </cell>
          <cell r="E503">
            <v>-4.7</v>
          </cell>
          <cell r="F503">
            <v>-8.4</v>
          </cell>
          <cell r="G503">
            <v>0.7</v>
          </cell>
        </row>
        <row r="504">
          <cell r="C504" t="str">
            <v>Exports</v>
          </cell>
          <cell r="D504">
            <v>8.407256790071429</v>
          </cell>
          <cell r="E504">
            <v>1.8688981549975665</v>
          </cell>
          <cell r="F504">
            <v>-20.399999999999999</v>
          </cell>
          <cell r="G504">
            <v>1.6</v>
          </cell>
        </row>
        <row r="505">
          <cell r="C505" t="str">
            <v>Imports</v>
          </cell>
          <cell r="D505">
            <v>1.4904290910537696</v>
          </cell>
          <cell r="E505">
            <v>1.0921767085067557</v>
          </cell>
          <cell r="F505">
            <v>2.5</v>
          </cell>
          <cell r="G505">
            <v>1.7509764221271098</v>
          </cell>
        </row>
        <row r="506">
          <cell r="D506">
            <v>2010</v>
          </cell>
          <cell r="E506">
            <v>2011</v>
          </cell>
          <cell r="F506">
            <v>2012</v>
          </cell>
          <cell r="G506">
            <v>2013</v>
          </cell>
        </row>
        <row r="507">
          <cell r="B507" t="str">
            <v>Other Indicators</v>
          </cell>
        </row>
        <row r="508">
          <cell r="C508" t="str">
            <v>Inflation rate</v>
          </cell>
          <cell r="D508">
            <v>0</v>
          </cell>
          <cell r="E508">
            <v>1.4</v>
          </cell>
          <cell r="F508">
            <v>-0.4</v>
          </cell>
          <cell r="G508">
            <v>0.1</v>
          </cell>
        </row>
        <row r="509">
          <cell r="B509" t="str">
            <v>REAL GDP GROWTH</v>
          </cell>
          <cell r="C509" t="str">
            <v>Unemployment rate</v>
          </cell>
          <cell r="D509">
            <v>3.9</v>
          </cell>
          <cell r="E509">
            <v>4</v>
          </cell>
          <cell r="F509">
            <v>5</v>
          </cell>
          <cell r="G509">
            <v>5</v>
          </cell>
        </row>
        <row r="510">
          <cell r="C510" t="str">
            <v>Curr. account balance*</v>
          </cell>
          <cell r="D510">
            <v>4.9000000000000004</v>
          </cell>
          <cell r="E510">
            <v>3.2</v>
          </cell>
          <cell r="F510">
            <v>1.8</v>
          </cell>
          <cell r="G510">
            <v>2.5</v>
          </cell>
        </row>
        <row r="511">
          <cell r="C511" t="str">
            <v>Public budget balance*</v>
          </cell>
          <cell r="D511">
            <v>-2.4</v>
          </cell>
          <cell r="E511">
            <v>-3.7</v>
          </cell>
          <cell r="F511">
            <v>-5</v>
          </cell>
          <cell r="G511">
            <v>-3.3</v>
          </cell>
        </row>
        <row r="512">
          <cell r="C512" t="str">
            <v>Investment</v>
          </cell>
          <cell r="D512">
            <v>2.0913222988618543</v>
          </cell>
          <cell r="E512">
            <v>4.1552094083763365</v>
          </cell>
          <cell r="F512">
            <v>5.6605900915063501</v>
          </cell>
          <cell r="G512">
            <v>5.3081023212234868</v>
          </cell>
        </row>
        <row r="513">
          <cell r="B513" t="str">
            <v>Consensus forecasts</v>
          </cell>
          <cell r="C513" t="str">
            <v>Exports</v>
          </cell>
          <cell r="D513">
            <v>11.323438362811856</v>
          </cell>
          <cell r="E513">
            <v>6.6575156325156257</v>
          </cell>
          <cell r="F513">
            <v>5.5149308316063212</v>
          </cell>
          <cell r="G513">
            <v>8.5732028845167747</v>
          </cell>
        </row>
        <row r="514">
          <cell r="C514" t="str">
            <v>Date of survey: March 9, 09</v>
          </cell>
          <cell r="D514">
            <v>12.527997409396335</v>
          </cell>
          <cell r="E514">
            <v>4.8874596817707783</v>
          </cell>
          <cell r="F514">
            <v>4.9729227016293294</v>
          </cell>
          <cell r="G514">
            <v>7.3361186012524229</v>
          </cell>
        </row>
        <row r="515">
          <cell r="C515" t="str">
            <v>Real GDP-growth</v>
          </cell>
          <cell r="D515">
            <v>2.4</v>
          </cell>
          <cell r="E515">
            <v>-0.7</v>
          </cell>
          <cell r="F515">
            <v>-5.8</v>
          </cell>
          <cell r="G515">
            <v>0.7</v>
          </cell>
        </row>
        <row r="516">
          <cell r="B516" t="str">
            <v>OTHER INDICATORS</v>
          </cell>
          <cell r="C516" t="str">
            <v>Inflation rate</v>
          </cell>
          <cell r="D516">
            <v>0.2</v>
          </cell>
          <cell r="E516">
            <v>1.4</v>
          </cell>
          <cell r="F516">
            <v>-1.1000000000000001</v>
          </cell>
          <cell r="G516">
            <v>-0.4</v>
          </cell>
        </row>
        <row r="517">
          <cell r="C517" t="str">
            <v>Inflation rate</v>
          </cell>
          <cell r="D517">
            <v>1.6</v>
          </cell>
          <cell r="E517">
            <v>3.2</v>
          </cell>
          <cell r="F517">
            <v>2.2999999999999998</v>
          </cell>
          <cell r="G517">
            <v>2.6</v>
          </cell>
        </row>
        <row r="518">
          <cell r="C518" t="str">
            <v>Unemployment rate</v>
          </cell>
          <cell r="D518">
            <v>9.6</v>
          </cell>
          <cell r="E518">
            <v>9</v>
          </cell>
          <cell r="F518">
            <v>8.6</v>
          </cell>
          <cell r="G518">
            <v>8.3000000000000007</v>
          </cell>
        </row>
        <row r="519">
          <cell r="B519" t="str">
            <v>*) percent of GDP</v>
          </cell>
          <cell r="C519" t="str">
            <v>Curr. account balance*</v>
          </cell>
          <cell r="D519">
            <v>-3.2</v>
          </cell>
          <cell r="E519">
            <v>-3.1</v>
          </cell>
          <cell r="F519">
            <v>-3.2</v>
          </cell>
          <cell r="G519">
            <v>-3.1</v>
          </cell>
        </row>
        <row r="526">
          <cell r="B526" t="str">
            <v>Netherlands - Macroeconomic Forecast</v>
          </cell>
        </row>
        <row r="528">
          <cell r="B528" t="str">
            <v>*) percent of GDP</v>
          </cell>
          <cell r="D528">
            <v>2007</v>
          </cell>
          <cell r="E528">
            <v>2008</v>
          </cell>
          <cell r="F528">
            <v>2009</v>
          </cell>
          <cell r="G528">
            <v>2010</v>
          </cell>
        </row>
        <row r="530">
          <cell r="B530" t="str">
            <v>Real GDP growth</v>
          </cell>
          <cell r="D530">
            <v>3.5</v>
          </cell>
          <cell r="E530">
            <v>2</v>
          </cell>
          <cell r="F530">
            <v>-3.1</v>
          </cell>
          <cell r="G530">
            <v>0.3</v>
          </cell>
        </row>
        <row r="531">
          <cell r="C531" t="str">
            <v>Private consumption</v>
          </cell>
          <cell r="D531">
            <v>2.1</v>
          </cell>
          <cell r="E531">
            <v>1.6</v>
          </cell>
          <cell r="F531">
            <v>1.1000000000000001</v>
          </cell>
          <cell r="G531">
            <v>1.1000000000000001</v>
          </cell>
        </row>
        <row r="532">
          <cell r="C532" t="str">
            <v>Public consumption</v>
          </cell>
          <cell r="D532">
            <v>3</v>
          </cell>
          <cell r="E532">
            <v>1.1000000000000001</v>
          </cell>
          <cell r="F532">
            <v>2.7</v>
          </cell>
          <cell r="G532">
            <v>1.5</v>
          </cell>
        </row>
        <row r="533">
          <cell r="C533" t="str">
            <v>Investment</v>
          </cell>
          <cell r="D533">
            <v>5.2</v>
          </cell>
          <cell r="E533">
            <v>6.5</v>
          </cell>
          <cell r="F533">
            <v>-5.7</v>
          </cell>
          <cell r="G533">
            <v>0.9</v>
          </cell>
        </row>
        <row r="534">
          <cell r="C534" t="str">
            <v>Exports</v>
          </cell>
          <cell r="D534">
            <v>6.5</v>
          </cell>
          <cell r="E534">
            <v>3</v>
          </cell>
          <cell r="F534">
            <v>-5</v>
          </cell>
          <cell r="G534">
            <v>2.1</v>
          </cell>
        </row>
        <row r="535">
          <cell r="B535" t="str">
            <v>JAPAN – MACROECONOMIC FORECAST</v>
          </cell>
          <cell r="C535" t="str">
            <v>Imports</v>
          </cell>
          <cell r="D535">
            <v>5.7</v>
          </cell>
          <cell r="E535">
            <v>4.4000000000000004</v>
          </cell>
          <cell r="F535">
            <v>-4</v>
          </cell>
          <cell r="G535">
            <v>2.2999999999999998</v>
          </cell>
        </row>
        <row r="537">
          <cell r="B537" t="str">
            <v>Other Indicators</v>
          </cell>
        </row>
        <row r="538">
          <cell r="C538" t="str">
            <v>Inflation rate</v>
          </cell>
          <cell r="D538">
            <v>2010</v>
          </cell>
          <cell r="E538">
            <v>2011</v>
          </cell>
          <cell r="F538">
            <v>2012</v>
          </cell>
          <cell r="G538">
            <v>2013</v>
          </cell>
        </row>
        <row r="539">
          <cell r="C539" t="str">
            <v>Unemployment rate</v>
          </cell>
          <cell r="D539">
            <v>3.2</v>
          </cell>
          <cell r="E539">
            <v>2.8</v>
          </cell>
          <cell r="F539">
            <v>4.0999999999999996</v>
          </cell>
          <cell r="G539">
            <v>4.8</v>
          </cell>
        </row>
        <row r="540">
          <cell r="C540" t="str">
            <v>Curr. account balance*</v>
          </cell>
          <cell r="D540">
            <v>7.7</v>
          </cell>
          <cell r="E540">
            <v>5</v>
          </cell>
          <cell r="F540">
            <v>2.8</v>
          </cell>
          <cell r="G540">
            <v>4.5</v>
          </cell>
        </row>
        <row r="541">
          <cell r="B541" t="str">
            <v>REAL GDP GROWTH</v>
          </cell>
          <cell r="C541" t="str">
            <v>Public budget balance*</v>
          </cell>
          <cell r="D541">
            <v>0.3</v>
          </cell>
          <cell r="E541">
            <v>0.5</v>
          </cell>
          <cell r="F541">
            <v>-2.2000000000000002</v>
          </cell>
          <cell r="G541">
            <v>-2.4</v>
          </cell>
        </row>
        <row r="542">
          <cell r="C542" t="str">
            <v>Private consumption</v>
          </cell>
          <cell r="D542">
            <v>2.6351462530641019</v>
          </cell>
          <cell r="E542">
            <v>-7.4327200360670531E-2</v>
          </cell>
          <cell r="F542">
            <v>1.6208180175476201</v>
          </cell>
          <cell r="G542">
            <v>1.5266736642422956</v>
          </cell>
        </row>
        <row r="543">
          <cell r="B543" t="str">
            <v>Consensus forecasts</v>
          </cell>
          <cell r="C543" t="str">
            <v>Public consumption</v>
          </cell>
          <cell r="D543">
            <v>2.1063953232640813</v>
          </cell>
          <cell r="E543">
            <v>2.0686854016597493</v>
          </cell>
          <cell r="F543">
            <v>2.1356082688561031</v>
          </cell>
          <cell r="G543">
            <v>1.5979067852711637</v>
          </cell>
        </row>
        <row r="544">
          <cell r="C544" t="str">
            <v>Date of survey: March 9, 09</v>
          </cell>
          <cell r="D544">
            <v>-0.1026104004352959</v>
          </cell>
          <cell r="E544">
            <v>-7.2003009052664879E-2</v>
          </cell>
          <cell r="F544">
            <v>3.0522135246052216</v>
          </cell>
          <cell r="G544">
            <v>2.5688677625714433</v>
          </cell>
        </row>
        <row r="545">
          <cell r="C545" t="str">
            <v>Real GDP-growth</v>
          </cell>
          <cell r="D545">
            <v>3</v>
          </cell>
          <cell r="E545">
            <v>2</v>
          </cell>
          <cell r="F545">
            <v>-2.4</v>
          </cell>
          <cell r="G545">
            <v>0.2</v>
          </cell>
        </row>
        <row r="546">
          <cell r="C546" t="str">
            <v>Inflation rate</v>
          </cell>
          <cell r="D546">
            <v>1.4</v>
          </cell>
          <cell r="E546">
            <v>2.5</v>
          </cell>
          <cell r="F546">
            <v>1.1000000000000001</v>
          </cell>
          <cell r="G546">
            <v>1.1000000000000001</v>
          </cell>
        </row>
        <row r="548">
          <cell r="B548" t="str">
            <v>OTHER INDICATORS</v>
          </cell>
        </row>
        <row r="549">
          <cell r="B549" t="str">
            <v>*) percent of GDP</v>
          </cell>
          <cell r="C549" t="str">
            <v>Inflation rate</v>
          </cell>
          <cell r="D549">
            <v>-0.7</v>
          </cell>
          <cell r="E549">
            <v>-0.3</v>
          </cell>
          <cell r="F549">
            <v>0</v>
          </cell>
          <cell r="G549">
            <v>0.1</v>
          </cell>
        </row>
        <row r="553">
          <cell r="B553" t="str">
            <v>China - Macroeconomic Forecast</v>
          </cell>
        </row>
        <row r="554">
          <cell r="B554" t="str">
            <v>CONSENSUS FORECASTS</v>
          </cell>
        </row>
        <row r="555">
          <cell r="C555" t="str">
            <v>Date of survey: Jan 09, 2012</v>
          </cell>
          <cell r="D555">
            <v>2007</v>
          </cell>
          <cell r="E555">
            <v>2008</v>
          </cell>
          <cell r="F555">
            <v>2009</v>
          </cell>
          <cell r="G555">
            <v>2010</v>
          </cell>
        </row>
        <row r="556">
          <cell r="C556" t="str">
            <v>Real GDP-growth</v>
          </cell>
          <cell r="E556">
            <v>-0.8</v>
          </cell>
          <cell r="F556">
            <v>1.9</v>
          </cell>
        </row>
        <row r="557">
          <cell r="B557" t="str">
            <v>Real GDP growth</v>
          </cell>
          <cell r="C557" t="str">
            <v>Inflation rate</v>
          </cell>
          <cell r="D557">
            <v>13</v>
          </cell>
          <cell r="E557">
            <v>9</v>
          </cell>
          <cell r="F557">
            <v>6</v>
          </cell>
          <cell r="G557">
            <v>8</v>
          </cell>
        </row>
        <row r="558">
          <cell r="C558" t="str">
            <v>Inflation rate</v>
          </cell>
          <cell r="D558">
            <v>4.8</v>
          </cell>
          <cell r="E558">
            <v>5.9</v>
          </cell>
          <cell r="F558">
            <v>-0.1</v>
          </cell>
          <cell r="G558">
            <v>1.5</v>
          </cell>
        </row>
        <row r="559">
          <cell r="C559" t="str">
            <v>Unemployment rate</v>
          </cell>
          <cell r="D559">
            <v>4</v>
          </cell>
          <cell r="E559">
            <v>4.2</v>
          </cell>
          <cell r="F559">
            <v>4.7</v>
          </cell>
          <cell r="G559">
            <v>4.5</v>
          </cell>
        </row>
        <row r="560">
          <cell r="B560" t="str">
            <v>*) percent of GDP</v>
          </cell>
          <cell r="C560" t="str">
            <v>Curr. account balance*</v>
          </cell>
          <cell r="D560">
            <v>11</v>
          </cell>
          <cell r="E560">
            <v>10.199999999999999</v>
          </cell>
          <cell r="F560">
            <v>9.6999999999999993</v>
          </cell>
          <cell r="G560">
            <v>9.3000000000000007</v>
          </cell>
        </row>
        <row r="561">
          <cell r="C561" t="str">
            <v>Public budget balance*</v>
          </cell>
          <cell r="D561">
            <v>0.6</v>
          </cell>
          <cell r="E561">
            <v>-0.7</v>
          </cell>
          <cell r="F561">
            <v>-3</v>
          </cell>
          <cell r="G561">
            <v>-2</v>
          </cell>
        </row>
        <row r="564">
          <cell r="B564" t="str">
            <v>*) percent of GDP</v>
          </cell>
        </row>
      </sheetData>
      <sheetData sheetId="20" refreshError="1">
        <row r="2">
          <cell r="D2">
            <v>2008</v>
          </cell>
          <cell r="E2">
            <v>2009</v>
          </cell>
          <cell r="F2">
            <v>2010</v>
          </cell>
          <cell r="G2" t="str">
            <v>2009 Q1</v>
          </cell>
          <cell r="H2" t="str">
            <v>Q2</v>
          </cell>
          <cell r="I2" t="str">
            <v>Q3</v>
          </cell>
          <cell r="J2" t="str">
            <v>Q4</v>
          </cell>
        </row>
        <row r="3">
          <cell r="B3" t="str">
            <v>PROGNOSE FÜR ANDERE LÄNDER</v>
          </cell>
        </row>
        <row r="4">
          <cell r="B4" t="str">
            <v>Norwegen</v>
          </cell>
        </row>
        <row r="5">
          <cell r="C5" t="str">
            <v>Wirtschaftswachstum (in % gg. Vj.)</v>
          </cell>
          <cell r="D5">
            <v>2</v>
          </cell>
          <cell r="E5">
            <v>0</v>
          </cell>
          <cell r="F5">
            <v>1.2</v>
          </cell>
          <cell r="G5">
            <v>0.1</v>
          </cell>
          <cell r="H5">
            <v>-0.3</v>
          </cell>
          <cell r="I5">
            <v>0.6</v>
          </cell>
          <cell r="J5">
            <v>-0.5</v>
          </cell>
        </row>
        <row r="6">
          <cell r="C6" t="str">
            <v>Inflation (in % gg. Vj.)</v>
          </cell>
          <cell r="D6">
            <v>3.4</v>
          </cell>
          <cell r="E6">
            <v>2.1</v>
          </cell>
          <cell r="F6">
            <v>1.7</v>
          </cell>
          <cell r="G6">
            <v>2.7</v>
          </cell>
          <cell r="H6">
            <v>3</v>
          </cell>
          <cell r="I6">
            <v>1.4</v>
          </cell>
          <cell r="J6">
            <v>1.5</v>
          </cell>
        </row>
        <row r="7">
          <cell r="C7" t="str">
            <v>Budgetsaldo (in % des BIP)</v>
          </cell>
          <cell r="D7">
            <v>2011</v>
          </cell>
          <cell r="E7">
            <v>2012</v>
          </cell>
          <cell r="F7">
            <v>2013</v>
          </cell>
          <cell r="G7" t="str">
            <v>2012 Q1</v>
          </cell>
          <cell r="H7" t="str">
            <v>Q2</v>
          </cell>
          <cell r="I7" t="str">
            <v>Q3</v>
          </cell>
          <cell r="J7" t="str">
            <v>Q4</v>
          </cell>
        </row>
        <row r="8">
          <cell r="C8" t="str">
            <v>Leistungsbilanz (in % des BIP)</v>
          </cell>
          <cell r="D8">
            <v>18.2</v>
          </cell>
          <cell r="E8">
            <v>15</v>
          </cell>
          <cell r="F8">
            <v>17</v>
          </cell>
        </row>
        <row r="9">
          <cell r="B9" t="str">
            <v>Norwegen</v>
          </cell>
        </row>
        <row r="10">
          <cell r="B10" t="str">
            <v>Schweden</v>
          </cell>
          <cell r="C10" t="str">
            <v>Wirtschaftswachstum (in % gg. Vj.)</v>
          </cell>
          <cell r="D10">
            <v>1.5</v>
          </cell>
          <cell r="E10">
            <v>1.7</v>
          </cell>
          <cell r="F10">
            <v>1.9</v>
          </cell>
          <cell r="G10">
            <v>2.2000000000000002</v>
          </cell>
          <cell r="H10">
            <v>2</v>
          </cell>
          <cell r="I10">
            <v>1.2</v>
          </cell>
          <cell r="J10">
            <v>1.4</v>
          </cell>
        </row>
        <row r="11">
          <cell r="C11" t="str">
            <v>Wirtschaftswachstum (in % gg. Vj.)</v>
          </cell>
          <cell r="D11">
            <v>-0.5</v>
          </cell>
          <cell r="E11">
            <v>-3.5</v>
          </cell>
          <cell r="F11">
            <v>1</v>
          </cell>
          <cell r="G11">
            <v>-4.5</v>
          </cell>
          <cell r="H11">
            <v>-4.5999999999999996</v>
          </cell>
          <cell r="I11">
            <v>-3.7</v>
          </cell>
          <cell r="J11">
            <v>-1.2</v>
          </cell>
        </row>
        <row r="12">
          <cell r="C12" t="str">
            <v>Inflation (in % gg. Vj.)</v>
          </cell>
          <cell r="D12">
            <v>3.4</v>
          </cell>
          <cell r="E12">
            <v>2</v>
          </cell>
          <cell r="F12">
            <v>2</v>
          </cell>
          <cell r="G12">
            <v>2.2999999999999998</v>
          </cell>
          <cell r="H12">
            <v>1.8</v>
          </cell>
          <cell r="I12">
            <v>1.7</v>
          </cell>
          <cell r="J12">
            <v>2.2999999999999998</v>
          </cell>
        </row>
        <row r="13">
          <cell r="C13" t="str">
            <v>Budgetsaldo (in % des BIP)</v>
          </cell>
          <cell r="D13">
            <v>2.7</v>
          </cell>
          <cell r="E13">
            <v>-3</v>
          </cell>
          <cell r="F13">
            <v>-2.5</v>
          </cell>
        </row>
        <row r="14">
          <cell r="C14" t="str">
            <v>Leistungsbilanz (in % des BIP)</v>
          </cell>
          <cell r="D14">
            <v>8</v>
          </cell>
          <cell r="E14">
            <v>6.5</v>
          </cell>
          <cell r="F14">
            <v>7.5</v>
          </cell>
        </row>
        <row r="15">
          <cell r="B15" t="str">
            <v>Schweden</v>
          </cell>
        </row>
        <row r="16">
          <cell r="B16" t="str">
            <v>Polen</v>
          </cell>
          <cell r="C16" t="str">
            <v>Wirtschaftswachstum (in % gg. Vj.)</v>
          </cell>
          <cell r="D16">
            <v>4.5999999999999996</v>
          </cell>
          <cell r="E16">
            <v>1.3</v>
          </cell>
          <cell r="F16">
            <v>1.7</v>
          </cell>
          <cell r="G16">
            <v>2.5</v>
          </cell>
          <cell r="H16">
            <v>1.6</v>
          </cell>
          <cell r="I16">
            <v>0.3</v>
          </cell>
          <cell r="J16">
            <v>0.8</v>
          </cell>
        </row>
        <row r="17">
          <cell r="C17" t="str">
            <v>Wirtschaftswachstum (in % gg. Vj.)</v>
          </cell>
          <cell r="D17">
            <v>4.8</v>
          </cell>
          <cell r="E17">
            <v>1.2</v>
          </cell>
          <cell r="F17">
            <v>3</v>
          </cell>
          <cell r="G17">
            <v>1.2</v>
          </cell>
          <cell r="H17">
            <v>0.6</v>
          </cell>
          <cell r="I17">
            <v>0.8</v>
          </cell>
          <cell r="J17">
            <v>2.2000000000000002</v>
          </cell>
        </row>
        <row r="18">
          <cell r="C18" t="str">
            <v>Inflation (in % gg. Vj.)</v>
          </cell>
          <cell r="D18">
            <v>4.2</v>
          </cell>
          <cell r="E18">
            <v>2.5</v>
          </cell>
          <cell r="F18">
            <v>2.2000000000000002</v>
          </cell>
          <cell r="G18">
            <v>3</v>
          </cell>
          <cell r="H18">
            <v>2.5</v>
          </cell>
          <cell r="I18">
            <v>2.2999999999999998</v>
          </cell>
          <cell r="J18">
            <v>2</v>
          </cell>
        </row>
        <row r="19">
          <cell r="C19" t="str">
            <v>Budgetsaldo (in % des BIP)</v>
          </cell>
          <cell r="D19">
            <v>-1.9</v>
          </cell>
          <cell r="E19">
            <v>-2.7</v>
          </cell>
          <cell r="F19">
            <v>-2.2999999999999998</v>
          </cell>
        </row>
        <row r="20">
          <cell r="C20" t="str">
            <v>Leistungsbilanz (in % des BIP)</v>
          </cell>
          <cell r="D20">
            <v>-5.5</v>
          </cell>
          <cell r="E20">
            <v>-5.9</v>
          </cell>
          <cell r="F20">
            <v>-5.3</v>
          </cell>
        </row>
        <row r="21">
          <cell r="B21" t="str">
            <v>Polen</v>
          </cell>
        </row>
        <row r="22">
          <cell r="B22" t="str">
            <v>Tschechien</v>
          </cell>
          <cell r="C22" t="str">
            <v>Wirtschaftswachstum (in % gg. Vj.)</v>
          </cell>
          <cell r="D22">
            <v>4.0999999999999996</v>
          </cell>
          <cell r="E22">
            <v>3.3</v>
          </cell>
          <cell r="F22">
            <v>3.8</v>
          </cell>
          <cell r="G22">
            <v>3.1</v>
          </cell>
          <cell r="H22">
            <v>3.3</v>
          </cell>
          <cell r="I22">
            <v>3.4</v>
          </cell>
          <cell r="J22">
            <v>3.6</v>
          </cell>
        </row>
        <row r="23">
          <cell r="C23" t="str">
            <v>Wirtschaftswachstum (in % gg. Vj.)</v>
          </cell>
          <cell r="D23">
            <v>3.1</v>
          </cell>
          <cell r="E23">
            <v>-0.8</v>
          </cell>
          <cell r="F23">
            <v>2.2999999999999998</v>
          </cell>
          <cell r="G23">
            <v>-1.1000000000000001</v>
          </cell>
          <cell r="H23">
            <v>-2</v>
          </cell>
          <cell r="I23">
            <v>-0.8</v>
          </cell>
          <cell r="J23">
            <v>0.5</v>
          </cell>
        </row>
        <row r="24">
          <cell r="C24" t="str">
            <v>Inflation (in % gg. Vj.)</v>
          </cell>
          <cell r="D24">
            <v>6.4</v>
          </cell>
          <cell r="E24">
            <v>1.5</v>
          </cell>
          <cell r="F24">
            <v>1.9</v>
          </cell>
          <cell r="G24">
            <v>2.1</v>
          </cell>
          <cell r="H24">
            <v>1.5</v>
          </cell>
          <cell r="I24">
            <v>1.1000000000000001</v>
          </cell>
          <cell r="J24">
            <v>1.3</v>
          </cell>
        </row>
        <row r="25">
          <cell r="C25" t="str">
            <v>Budgetsaldo (in % des BIP)</v>
          </cell>
          <cell r="D25">
            <v>-1.2</v>
          </cell>
          <cell r="E25">
            <v>-3.2</v>
          </cell>
          <cell r="F25">
            <v>-2.7</v>
          </cell>
        </row>
        <row r="26">
          <cell r="C26" t="str">
            <v>Leistungsbilanz (in % des BIP)</v>
          </cell>
          <cell r="D26">
            <v>-3.1</v>
          </cell>
          <cell r="E26">
            <v>-3.9</v>
          </cell>
          <cell r="F26">
            <v>-3.5</v>
          </cell>
        </row>
        <row r="27">
          <cell r="B27" t="str">
            <v>Tschechien</v>
          </cell>
        </row>
        <row r="28">
          <cell r="B28" t="str">
            <v>Ungarn</v>
          </cell>
          <cell r="C28" t="str">
            <v>Wirtschaftswachstum (in % gg. Vj.)</v>
          </cell>
          <cell r="D28">
            <v>1.7</v>
          </cell>
          <cell r="E28">
            <v>0.5</v>
          </cell>
          <cell r="F28">
            <v>1.3</v>
          </cell>
          <cell r="G28">
            <v>0.3</v>
          </cell>
          <cell r="H28">
            <v>0.4</v>
          </cell>
          <cell r="I28">
            <v>0.5</v>
          </cell>
          <cell r="J28">
            <v>0.7</v>
          </cell>
        </row>
        <row r="29">
          <cell r="C29" t="str">
            <v>Wirtschaftswachstum (in % gg. Vj.)</v>
          </cell>
          <cell r="D29">
            <v>0.5</v>
          </cell>
          <cell r="E29">
            <v>-4.3</v>
          </cell>
          <cell r="F29">
            <v>1.2</v>
          </cell>
          <cell r="G29">
            <v>-6.2</v>
          </cell>
          <cell r="H29">
            <v>-5.9</v>
          </cell>
          <cell r="I29">
            <v>-4</v>
          </cell>
          <cell r="J29">
            <v>-1.2</v>
          </cell>
        </row>
        <row r="30">
          <cell r="C30" t="str">
            <v>Inflation (in % gg. Vj.)</v>
          </cell>
          <cell r="D30">
            <v>6.1</v>
          </cell>
          <cell r="E30">
            <v>3.5</v>
          </cell>
          <cell r="F30">
            <v>3.4</v>
          </cell>
          <cell r="G30">
            <v>3</v>
          </cell>
          <cell r="H30">
            <v>2.9</v>
          </cell>
          <cell r="I30">
            <v>4.3</v>
          </cell>
          <cell r="J30">
            <v>3.9</v>
          </cell>
        </row>
        <row r="31">
          <cell r="C31" t="str">
            <v>Budgetsaldo (in % des BIP)</v>
          </cell>
          <cell r="D31">
            <v>-3.3</v>
          </cell>
          <cell r="E31">
            <v>-2.9</v>
          </cell>
          <cell r="F31">
            <v>-2.7</v>
          </cell>
        </row>
        <row r="32">
          <cell r="C32" t="str">
            <v>Leistungsbilanz (in % des BIP)</v>
          </cell>
          <cell r="D32">
            <v>-7.2</v>
          </cell>
          <cell r="E32">
            <v>-4.5</v>
          </cell>
          <cell r="F32">
            <v>-4.2</v>
          </cell>
        </row>
        <row r="33">
          <cell r="B33" t="str">
            <v>Ungarn</v>
          </cell>
        </row>
        <row r="34">
          <cell r="B34" t="str">
            <v>Türkei</v>
          </cell>
          <cell r="C34" t="str">
            <v>Wirtschaftswachstum (in % gg. Vj.)</v>
          </cell>
          <cell r="D34">
            <v>1.6</v>
          </cell>
          <cell r="E34">
            <v>0.5</v>
          </cell>
          <cell r="F34">
            <v>1.8</v>
          </cell>
          <cell r="G34">
            <v>-0.1</v>
          </cell>
          <cell r="H34">
            <v>0.4</v>
          </cell>
          <cell r="I34">
            <v>0.6</v>
          </cell>
          <cell r="J34">
            <v>1</v>
          </cell>
        </row>
        <row r="35">
          <cell r="C35" t="str">
            <v>Wirtschaftswachstum (in % gg. Vj.)</v>
          </cell>
          <cell r="D35">
            <v>1.3</v>
          </cell>
          <cell r="E35">
            <v>-2.5</v>
          </cell>
          <cell r="F35">
            <v>1.4</v>
          </cell>
          <cell r="G35">
            <v>-4.5</v>
          </cell>
          <cell r="H35">
            <v>-4.0999999999999996</v>
          </cell>
          <cell r="I35">
            <v>-1.5</v>
          </cell>
          <cell r="J35">
            <v>0</v>
          </cell>
        </row>
        <row r="36">
          <cell r="C36" t="str">
            <v>Inflation (in % gg. Vj.)</v>
          </cell>
          <cell r="D36">
            <v>10.4</v>
          </cell>
          <cell r="E36">
            <v>6.2</v>
          </cell>
          <cell r="F36">
            <v>6.9</v>
          </cell>
          <cell r="G36">
            <v>8.1</v>
          </cell>
          <cell r="H36">
            <v>5.5</v>
          </cell>
          <cell r="I36">
            <v>5.2</v>
          </cell>
          <cell r="J36">
            <v>5.8</v>
          </cell>
        </row>
        <row r="37">
          <cell r="C37" t="str">
            <v>Budgetsaldo (in % des BIP)</v>
          </cell>
          <cell r="D37">
            <v>-1.8</v>
          </cell>
          <cell r="E37">
            <v>-4</v>
          </cell>
          <cell r="F37">
            <v>-3.5</v>
          </cell>
        </row>
        <row r="38">
          <cell r="C38" t="str">
            <v>Leistungsbilanz (in % des BIP)</v>
          </cell>
          <cell r="D38">
            <v>-5.7</v>
          </cell>
          <cell r="E38">
            <v>-3.3</v>
          </cell>
          <cell r="F38">
            <v>-3.7</v>
          </cell>
        </row>
        <row r="39">
          <cell r="B39" t="str">
            <v>Türkei</v>
          </cell>
        </row>
        <row r="40">
          <cell r="B40" t="str">
            <v>Kanada</v>
          </cell>
          <cell r="C40" t="str">
            <v>Wirtschaftswachstum (in % gg. Vj.)</v>
          </cell>
          <cell r="D40">
            <v>7.7</v>
          </cell>
          <cell r="E40">
            <v>2.5</v>
          </cell>
          <cell r="F40">
            <v>3.3</v>
          </cell>
          <cell r="G40">
            <v>2</v>
          </cell>
          <cell r="H40">
            <v>2.5</v>
          </cell>
          <cell r="I40">
            <v>2.5</v>
          </cell>
          <cell r="J40">
            <v>2.8</v>
          </cell>
        </row>
        <row r="41">
          <cell r="C41" t="str">
            <v>Wirtschaftswachstum (in % gg. Vj.)</v>
          </cell>
          <cell r="D41">
            <v>0.57825719113724006</v>
          </cell>
          <cell r="E41">
            <v>-1.3</v>
          </cell>
          <cell r="F41">
            <v>1.657722228134773</v>
          </cell>
          <cell r="G41">
            <v>-1.2028594445852434</v>
          </cell>
          <cell r="H41">
            <v>-1.7260241622325196</v>
          </cell>
          <cell r="I41">
            <v>-1.7875444684100756</v>
          </cell>
          <cell r="J41">
            <v>-0.59794307862047447</v>
          </cell>
        </row>
        <row r="42">
          <cell r="C42" t="str">
            <v>Inflation (in % gg. Vj.)</v>
          </cell>
          <cell r="D42">
            <v>2.4</v>
          </cell>
          <cell r="E42">
            <v>1</v>
          </cell>
          <cell r="F42">
            <v>2.8</v>
          </cell>
          <cell r="G42">
            <v>1.2</v>
          </cell>
          <cell r="H42">
            <v>0.3</v>
          </cell>
          <cell r="I42">
            <v>0.1</v>
          </cell>
          <cell r="J42">
            <v>2.2999999999999998</v>
          </cell>
        </row>
        <row r="43">
          <cell r="C43" t="str">
            <v>Budgetsaldo (in % des BIP)</v>
          </cell>
          <cell r="D43">
            <v>0.1</v>
          </cell>
          <cell r="E43">
            <v>-0.2</v>
          </cell>
          <cell r="F43">
            <v>0.4</v>
          </cell>
        </row>
        <row r="44">
          <cell r="C44" t="str">
            <v>Leistungsbilanz (in % des BIP)</v>
          </cell>
          <cell r="D44">
            <v>0.7</v>
          </cell>
          <cell r="E44">
            <v>0.5</v>
          </cell>
          <cell r="F44">
            <v>0.9</v>
          </cell>
        </row>
        <row r="45">
          <cell r="B45" t="str">
            <v>Kanada</v>
          </cell>
        </row>
        <row r="46">
          <cell r="B46" t="str">
            <v>Australien</v>
          </cell>
          <cell r="C46" t="str">
            <v>Wirtschaftswachstum (in % gg. Vj.)</v>
          </cell>
          <cell r="D46">
            <v>2.3271901198192495</v>
          </cell>
          <cell r="E46">
            <v>2.3728169831287289</v>
          </cell>
          <cell r="F46">
            <v>2.6923381753683628</v>
          </cell>
          <cell r="G46">
            <v>1.7612933692422246</v>
          </cell>
          <cell r="H46">
            <v>2.5578204127347135</v>
          </cell>
          <cell r="I46">
            <v>2.407736631345017</v>
          </cell>
          <cell r="J46">
            <v>2.7601255898526347</v>
          </cell>
        </row>
        <row r="47">
          <cell r="C47" t="str">
            <v>Wirtschaftswachstum (in % gg. Vj.)</v>
          </cell>
          <cell r="D47">
            <v>2.0608801882691523</v>
          </cell>
          <cell r="E47">
            <v>0.41660132780592107</v>
          </cell>
          <cell r="F47">
            <v>2.1</v>
          </cell>
          <cell r="G47">
            <v>-0.14829670147885565</v>
          </cell>
          <cell r="H47">
            <v>-0.10072905495069051</v>
          </cell>
          <cell r="I47">
            <v>0.29137558880769632</v>
          </cell>
          <cell r="J47">
            <v>1.3872884913915868</v>
          </cell>
        </row>
        <row r="48">
          <cell r="C48" t="str">
            <v>Inflation (in % gg. Vj.)</v>
          </cell>
          <cell r="D48">
            <v>4.3</v>
          </cell>
          <cell r="E48">
            <v>2.5</v>
          </cell>
          <cell r="F48">
            <v>2.9</v>
          </cell>
          <cell r="G48">
            <v>2.5</v>
          </cell>
          <cell r="H48">
            <v>2.2999999999999998</v>
          </cell>
          <cell r="I48">
            <v>2.2999999999999998</v>
          </cell>
          <cell r="J48">
            <v>3.1</v>
          </cell>
        </row>
        <row r="49">
          <cell r="C49" t="str">
            <v>Budgetsaldo (in % des BIP)</v>
          </cell>
          <cell r="D49">
            <v>-0.6</v>
          </cell>
          <cell r="E49">
            <v>-0.5</v>
          </cell>
          <cell r="F49">
            <v>0.4</v>
          </cell>
        </row>
        <row r="50">
          <cell r="C50" t="str">
            <v>Leistungsbilanz (in % des BIP)</v>
          </cell>
          <cell r="D50">
            <v>-4.3</v>
          </cell>
          <cell r="E50">
            <v>-5.3</v>
          </cell>
          <cell r="F50">
            <v>-6</v>
          </cell>
        </row>
        <row r="51">
          <cell r="B51" t="str">
            <v>Australien</v>
          </cell>
        </row>
        <row r="52">
          <cell r="B52" t="str">
            <v>Neuseeland</v>
          </cell>
          <cell r="C52" t="str">
            <v>Wirtschaftswachstum (in % gg. Vj.)</v>
          </cell>
          <cell r="D52">
            <v>1.9797631022240552</v>
          </cell>
          <cell r="E52">
            <v>3.4422186738507463</v>
          </cell>
          <cell r="F52">
            <v>3.5325285704538345</v>
          </cell>
          <cell r="G52">
            <v>4.0084409184715497</v>
          </cell>
          <cell r="H52">
            <v>3.4272652444750094</v>
          </cell>
          <cell r="I52">
            <v>3.1697173924635393</v>
          </cell>
          <cell r="J52">
            <v>3.1784139560592024</v>
          </cell>
        </row>
        <row r="53">
          <cell r="C53" t="str">
            <v>Wirtschaftswachstum (in % gg. Vj.)</v>
          </cell>
          <cell r="D53">
            <v>-0.82424253472852627</v>
          </cell>
          <cell r="E53">
            <v>-0.28842140085045287</v>
          </cell>
          <cell r="F53">
            <v>1.394588560363843</v>
          </cell>
          <cell r="G53">
            <v>-1.4991424490034433</v>
          </cell>
          <cell r="H53">
            <v>-0.75626018671968609</v>
          </cell>
          <cell r="I53">
            <v>0.23693345691305012</v>
          </cell>
          <cell r="J53">
            <v>0.88486622051931363</v>
          </cell>
        </row>
        <row r="54">
          <cell r="C54" t="str">
            <v>Inflation (in % gg. Vj.)</v>
          </cell>
          <cell r="D54">
            <v>4</v>
          </cell>
          <cell r="E54">
            <v>2.2999999999999998</v>
          </cell>
          <cell r="F54">
            <v>2.6</v>
          </cell>
          <cell r="G54">
            <v>2.8</v>
          </cell>
          <cell r="H54">
            <v>1.7</v>
          </cell>
          <cell r="I54">
            <v>1.9</v>
          </cell>
          <cell r="J54">
            <v>2.4</v>
          </cell>
        </row>
        <row r="55">
          <cell r="C55" t="str">
            <v>Budgetsaldo (in % des BIP)</v>
          </cell>
          <cell r="D55">
            <v>2.5</v>
          </cell>
          <cell r="E55">
            <v>0.4</v>
          </cell>
          <cell r="F55">
            <v>0.6</v>
          </cell>
        </row>
        <row r="56">
          <cell r="C56" t="str">
            <v>Leistungsbilanz (in % des BIP)</v>
          </cell>
          <cell r="D56">
            <v>-6.5</v>
          </cell>
          <cell r="E56">
            <v>-6</v>
          </cell>
          <cell r="F56">
            <v>-5.8</v>
          </cell>
        </row>
        <row r="57">
          <cell r="B57" t="str">
            <v>Neuseeland</v>
          </cell>
        </row>
        <row r="58">
          <cell r="B58" t="str">
            <v>Russland</v>
          </cell>
          <cell r="C58" t="str">
            <v>Wirtschaftswachstum (in % gg. Vj.)</v>
          </cell>
          <cell r="D58">
            <v>1.2221674279205388</v>
          </cell>
          <cell r="E58">
            <v>2.3107278738530965</v>
          </cell>
          <cell r="F58">
            <v>2.7078982568260983</v>
          </cell>
          <cell r="G58">
            <v>1.7197079890967046</v>
          </cell>
          <cell r="H58">
            <v>2.29892279340622</v>
          </cell>
          <cell r="I58">
            <v>2.5931506100819774</v>
          </cell>
          <cell r="J58">
            <v>2.6268177307154303</v>
          </cell>
        </row>
        <row r="59">
          <cell r="C59" t="str">
            <v>Wirtschaftswachstum (in % gg. Vj.)</v>
          </cell>
          <cell r="D59">
            <v>5.6</v>
          </cell>
          <cell r="E59">
            <v>-3.1</v>
          </cell>
          <cell r="F59">
            <v>2.4</v>
          </cell>
          <cell r="G59">
            <v>-5</v>
          </cell>
          <cell r="H59">
            <v>-4.5</v>
          </cell>
          <cell r="I59">
            <v>-3.9</v>
          </cell>
          <cell r="J59">
            <v>1</v>
          </cell>
        </row>
        <row r="60">
          <cell r="C60" t="str">
            <v>Inflation (in % gg. Vj.)</v>
          </cell>
          <cell r="D60">
            <v>14.1</v>
          </cell>
          <cell r="E60">
            <v>13.8</v>
          </cell>
          <cell r="F60">
            <v>12.9</v>
          </cell>
          <cell r="G60">
            <v>13.8</v>
          </cell>
          <cell r="H60">
            <v>13.3</v>
          </cell>
          <cell r="I60">
            <v>13.8</v>
          </cell>
          <cell r="J60">
            <v>14.4</v>
          </cell>
        </row>
        <row r="61">
          <cell r="C61" t="str">
            <v>Budgetsaldo (in % des BIP)</v>
          </cell>
          <cell r="D61">
            <v>4</v>
          </cell>
          <cell r="E61">
            <v>-8.4</v>
          </cell>
          <cell r="F61">
            <v>-4.5</v>
          </cell>
        </row>
        <row r="62">
          <cell r="C62" t="str">
            <v>Leistungsbilanz (in % des BIP)</v>
          </cell>
          <cell r="D62">
            <v>5.9</v>
          </cell>
          <cell r="E62">
            <v>-0.5</v>
          </cell>
          <cell r="F62">
            <v>0.3</v>
          </cell>
        </row>
        <row r="63">
          <cell r="B63" t="str">
            <v>Russland</v>
          </cell>
        </row>
        <row r="64">
          <cell r="B64" t="str">
            <v>Südafrika</v>
          </cell>
          <cell r="C64" t="str">
            <v>Wirtschaftswachstum (in % gg. Vj.)</v>
          </cell>
          <cell r="D64">
            <v>4.0999999999999996</v>
          </cell>
          <cell r="E64">
            <v>3.9</v>
          </cell>
          <cell r="F64">
            <v>4.3</v>
          </cell>
          <cell r="G64">
            <v>3.8</v>
          </cell>
          <cell r="H64">
            <v>3.9</v>
          </cell>
          <cell r="I64">
            <v>4</v>
          </cell>
          <cell r="J64">
            <v>4</v>
          </cell>
        </row>
        <row r="65">
          <cell r="C65" t="str">
            <v>Wirtschaftswachstum (in % gg. Vj.)</v>
          </cell>
          <cell r="D65">
            <v>3.1</v>
          </cell>
          <cell r="E65">
            <v>0.7</v>
          </cell>
          <cell r="F65">
            <v>3.2</v>
          </cell>
          <cell r="G65">
            <v>0.5</v>
          </cell>
          <cell r="H65">
            <v>0.3</v>
          </cell>
          <cell r="I65">
            <v>0.7</v>
          </cell>
          <cell r="J65">
            <v>1.2</v>
          </cell>
        </row>
        <row r="66">
          <cell r="C66" t="str">
            <v>Inflation (in % gg. Vj.)</v>
          </cell>
          <cell r="D66">
            <v>11.3</v>
          </cell>
          <cell r="E66">
            <v>7.1</v>
          </cell>
          <cell r="F66">
            <v>6</v>
          </cell>
          <cell r="G66">
            <v>8.1999999999999993</v>
          </cell>
          <cell r="H66">
            <v>7.4</v>
          </cell>
          <cell r="I66">
            <v>6.8</v>
          </cell>
          <cell r="J66">
            <v>6.1</v>
          </cell>
        </row>
        <row r="67">
          <cell r="C67" t="str">
            <v>Budgetsaldo (in % des BIP)</v>
          </cell>
          <cell r="D67">
            <v>-1</v>
          </cell>
          <cell r="E67">
            <v>-4</v>
          </cell>
          <cell r="F67">
            <v>-1.8</v>
          </cell>
        </row>
        <row r="68">
          <cell r="C68" t="str">
            <v>Leistungsbilanz (in % des BIP)</v>
          </cell>
          <cell r="D68">
            <v>-7.4</v>
          </cell>
          <cell r="E68">
            <v>-7.2</v>
          </cell>
          <cell r="F68">
            <v>-6.5</v>
          </cell>
        </row>
        <row r="79">
          <cell r="D79">
            <v>2008</v>
          </cell>
          <cell r="E79">
            <v>2009</v>
          </cell>
          <cell r="F79">
            <v>2010</v>
          </cell>
          <cell r="G79" t="str">
            <v>2009 Q1</v>
          </cell>
          <cell r="H79" t="str">
            <v>Q2</v>
          </cell>
          <cell r="I79" t="str">
            <v>Q3</v>
          </cell>
          <cell r="J79" t="str">
            <v>Q4</v>
          </cell>
        </row>
        <row r="80">
          <cell r="B80" t="str">
            <v>Norway</v>
          </cell>
        </row>
        <row r="81">
          <cell r="B81" t="str">
            <v>Norway</v>
          </cell>
          <cell r="C81" t="str">
            <v>GDP growth (% year on year)</v>
          </cell>
          <cell r="D81">
            <v>1.5</v>
          </cell>
          <cell r="E81">
            <v>1.7</v>
          </cell>
          <cell r="F81">
            <v>1.9</v>
          </cell>
          <cell r="G81">
            <v>2.2000000000000002</v>
          </cell>
          <cell r="H81">
            <v>2</v>
          </cell>
          <cell r="I81">
            <v>1.2</v>
          </cell>
          <cell r="J81">
            <v>1.4</v>
          </cell>
        </row>
        <row r="82">
          <cell r="C82" t="str">
            <v>GDP growth (% year on year)</v>
          </cell>
          <cell r="D82">
            <v>2</v>
          </cell>
          <cell r="E82">
            <v>0</v>
          </cell>
          <cell r="F82">
            <v>1.2</v>
          </cell>
          <cell r="G82">
            <v>0.1</v>
          </cell>
          <cell r="H82">
            <v>-0.3</v>
          </cell>
          <cell r="I82">
            <v>0.6</v>
          </cell>
          <cell r="J82">
            <v>-0.5</v>
          </cell>
        </row>
        <row r="83">
          <cell r="C83" t="str">
            <v>Inflation (% year on year)</v>
          </cell>
          <cell r="D83">
            <v>3.4</v>
          </cell>
          <cell r="E83">
            <v>2.1</v>
          </cell>
          <cell r="F83">
            <v>1.7</v>
          </cell>
          <cell r="G83">
            <v>2.7</v>
          </cell>
          <cell r="H83">
            <v>3</v>
          </cell>
          <cell r="I83">
            <v>1.4</v>
          </cell>
          <cell r="J83">
            <v>1.5</v>
          </cell>
        </row>
        <row r="84">
          <cell r="C84" t="str">
            <v>Public budget balance (as percentage of GDP)</v>
          </cell>
          <cell r="D84">
            <v>-0.5</v>
          </cell>
          <cell r="E84">
            <v>-2.5</v>
          </cell>
          <cell r="F84">
            <v>-1.5</v>
          </cell>
        </row>
        <row r="85">
          <cell r="C85" t="str">
            <v>Current account balance (as percentage of GDP)</v>
          </cell>
          <cell r="D85">
            <v>18.2</v>
          </cell>
          <cell r="E85">
            <v>15</v>
          </cell>
          <cell r="F85">
            <v>17</v>
          </cell>
        </row>
        <row r="86">
          <cell r="B86" t="str">
            <v>Sweden</v>
          </cell>
        </row>
        <row r="87">
          <cell r="B87" t="str">
            <v>Sweden</v>
          </cell>
          <cell r="C87" t="str">
            <v>GDP growth (% year on year)</v>
          </cell>
          <cell r="D87">
            <v>4.5999999999999996</v>
          </cell>
          <cell r="E87">
            <v>1.3</v>
          </cell>
          <cell r="F87">
            <v>1.7</v>
          </cell>
          <cell r="G87">
            <v>2.5</v>
          </cell>
          <cell r="H87">
            <v>1.6</v>
          </cell>
          <cell r="I87">
            <v>0.3</v>
          </cell>
          <cell r="J87">
            <v>0.8</v>
          </cell>
        </row>
        <row r="88">
          <cell r="C88" t="str">
            <v>GDP growth (% year on year)</v>
          </cell>
          <cell r="D88">
            <v>-0.5</v>
          </cell>
          <cell r="E88">
            <v>-3.5</v>
          </cell>
          <cell r="F88">
            <v>1</v>
          </cell>
          <cell r="G88">
            <v>-4.5</v>
          </cell>
          <cell r="H88">
            <v>-4.5999999999999996</v>
          </cell>
          <cell r="I88">
            <v>-3.7</v>
          </cell>
          <cell r="J88">
            <v>-1.2</v>
          </cell>
        </row>
        <row r="89">
          <cell r="C89" t="str">
            <v>Inflation (% year on year)</v>
          </cell>
          <cell r="D89">
            <v>3.4</v>
          </cell>
          <cell r="E89">
            <v>2</v>
          </cell>
          <cell r="F89">
            <v>2</v>
          </cell>
          <cell r="G89">
            <v>2.2999999999999998</v>
          </cell>
          <cell r="H89">
            <v>1.8</v>
          </cell>
          <cell r="I89">
            <v>1.7</v>
          </cell>
          <cell r="J89">
            <v>2.2999999999999998</v>
          </cell>
        </row>
        <row r="90">
          <cell r="C90" t="str">
            <v>Public budget balance (as percentage of GDP)</v>
          </cell>
          <cell r="D90">
            <v>2.7</v>
          </cell>
          <cell r="E90">
            <v>-3</v>
          </cell>
          <cell r="F90">
            <v>-2.5</v>
          </cell>
        </row>
        <row r="91">
          <cell r="C91" t="str">
            <v>Current account balance (as percentage of GDP)</v>
          </cell>
          <cell r="D91">
            <v>8</v>
          </cell>
          <cell r="E91">
            <v>6.5</v>
          </cell>
          <cell r="F91">
            <v>7.5</v>
          </cell>
        </row>
        <row r="92">
          <cell r="B92" t="str">
            <v>Poland</v>
          </cell>
        </row>
        <row r="93">
          <cell r="B93" t="str">
            <v>Poland</v>
          </cell>
          <cell r="C93" t="str">
            <v>GDP growth (% year on year)</v>
          </cell>
          <cell r="D93">
            <v>4.0999999999999996</v>
          </cell>
          <cell r="E93">
            <v>3.3</v>
          </cell>
          <cell r="F93">
            <v>3.8</v>
          </cell>
          <cell r="G93">
            <v>3.1</v>
          </cell>
          <cell r="H93">
            <v>3.3</v>
          </cell>
          <cell r="I93">
            <v>3.4</v>
          </cell>
          <cell r="J93">
            <v>3.6</v>
          </cell>
        </row>
        <row r="94">
          <cell r="C94" t="str">
            <v>GDP growth (% year on year)</v>
          </cell>
          <cell r="D94">
            <v>4.8</v>
          </cell>
          <cell r="E94">
            <v>1.2</v>
          </cell>
          <cell r="F94">
            <v>3</v>
          </cell>
          <cell r="G94">
            <v>1.2</v>
          </cell>
          <cell r="H94">
            <v>0.6</v>
          </cell>
          <cell r="I94">
            <v>0.8</v>
          </cell>
          <cell r="J94">
            <v>2.2000000000000002</v>
          </cell>
        </row>
        <row r="95">
          <cell r="C95" t="str">
            <v>Inflation (% year on year)</v>
          </cell>
          <cell r="D95">
            <v>4.2</v>
          </cell>
          <cell r="E95">
            <v>2.5</v>
          </cell>
          <cell r="F95">
            <v>2.2000000000000002</v>
          </cell>
          <cell r="G95">
            <v>3</v>
          </cell>
          <cell r="H95">
            <v>2.5</v>
          </cell>
          <cell r="I95">
            <v>2.2999999999999998</v>
          </cell>
          <cell r="J95">
            <v>2</v>
          </cell>
        </row>
        <row r="96">
          <cell r="C96" t="str">
            <v>Public budget balance (as percentage of GDP)</v>
          </cell>
          <cell r="D96">
            <v>-1.9</v>
          </cell>
          <cell r="E96">
            <v>-2.7</v>
          </cell>
          <cell r="F96">
            <v>-2.2999999999999998</v>
          </cell>
        </row>
        <row r="97">
          <cell r="C97" t="str">
            <v>Current account balance (as percentage of GDP)</v>
          </cell>
          <cell r="D97">
            <v>-5.5</v>
          </cell>
          <cell r="E97">
            <v>-5.9</v>
          </cell>
          <cell r="F97">
            <v>-5.3</v>
          </cell>
        </row>
        <row r="98">
          <cell r="B98" t="str">
            <v>Czech Republic</v>
          </cell>
        </row>
        <row r="99">
          <cell r="B99" t="str">
            <v>Czech Republic</v>
          </cell>
          <cell r="C99" t="str">
            <v>GDP growth (% year on year)</v>
          </cell>
          <cell r="D99">
            <v>1.7</v>
          </cell>
          <cell r="E99">
            <v>0.5</v>
          </cell>
          <cell r="F99">
            <v>1.3</v>
          </cell>
          <cell r="G99">
            <v>0.3</v>
          </cell>
          <cell r="H99">
            <v>0.4</v>
          </cell>
          <cell r="I99">
            <v>0.5</v>
          </cell>
          <cell r="J99">
            <v>0.7</v>
          </cell>
        </row>
        <row r="100">
          <cell r="C100" t="str">
            <v>GDP growth (% year on year)</v>
          </cell>
          <cell r="D100">
            <v>3.1</v>
          </cell>
          <cell r="E100">
            <v>-0.8</v>
          </cell>
          <cell r="F100">
            <v>2.2999999999999998</v>
          </cell>
          <cell r="G100">
            <v>-1.1000000000000001</v>
          </cell>
          <cell r="H100">
            <v>-2</v>
          </cell>
          <cell r="I100">
            <v>-0.8</v>
          </cell>
          <cell r="J100">
            <v>0.5</v>
          </cell>
        </row>
        <row r="101">
          <cell r="C101" t="str">
            <v>Inflation (% year on year)</v>
          </cell>
          <cell r="D101">
            <v>6.4</v>
          </cell>
          <cell r="E101">
            <v>1.5</v>
          </cell>
          <cell r="F101">
            <v>1.9</v>
          </cell>
          <cell r="G101">
            <v>2.1</v>
          </cell>
          <cell r="H101">
            <v>1.5</v>
          </cell>
          <cell r="I101">
            <v>1.1000000000000001</v>
          </cell>
          <cell r="J101">
            <v>1.3</v>
          </cell>
        </row>
        <row r="102">
          <cell r="C102" t="str">
            <v>Public budget balance (as percentage of GDP)</v>
          </cell>
          <cell r="D102">
            <v>-1.2</v>
          </cell>
          <cell r="E102">
            <v>-3.2</v>
          </cell>
          <cell r="F102">
            <v>-2.7</v>
          </cell>
        </row>
        <row r="103">
          <cell r="C103" t="str">
            <v>Current account balance (as percentage of GDP)</v>
          </cell>
          <cell r="D103">
            <v>-3.1</v>
          </cell>
          <cell r="E103">
            <v>-3.9</v>
          </cell>
          <cell r="F103">
            <v>-3.5</v>
          </cell>
        </row>
        <row r="104">
          <cell r="B104" t="str">
            <v>Hungary</v>
          </cell>
        </row>
        <row r="105">
          <cell r="B105" t="str">
            <v>Hungary</v>
          </cell>
          <cell r="C105" t="str">
            <v>GDP growth (% year on year)</v>
          </cell>
          <cell r="D105">
            <v>1.6</v>
          </cell>
          <cell r="E105">
            <v>0.5</v>
          </cell>
          <cell r="F105">
            <v>1.8</v>
          </cell>
          <cell r="G105">
            <v>-0.1</v>
          </cell>
          <cell r="H105">
            <v>0.4</v>
          </cell>
          <cell r="I105">
            <v>0.6</v>
          </cell>
          <cell r="J105">
            <v>1</v>
          </cell>
        </row>
        <row r="106">
          <cell r="C106" t="str">
            <v>GDP growth (% year on year)</v>
          </cell>
          <cell r="D106">
            <v>0.5</v>
          </cell>
          <cell r="E106">
            <v>-4.3</v>
          </cell>
          <cell r="F106">
            <v>1.2</v>
          </cell>
          <cell r="G106">
            <v>-6.2</v>
          </cell>
          <cell r="H106">
            <v>-5.9</v>
          </cell>
          <cell r="I106">
            <v>-4</v>
          </cell>
          <cell r="J106">
            <v>-1.2</v>
          </cell>
        </row>
        <row r="107">
          <cell r="C107" t="str">
            <v>Inflation (% year on year)</v>
          </cell>
          <cell r="D107">
            <v>6.1</v>
          </cell>
          <cell r="E107">
            <v>3.5</v>
          </cell>
          <cell r="F107">
            <v>3.4</v>
          </cell>
          <cell r="G107">
            <v>3</v>
          </cell>
          <cell r="H107">
            <v>2.9</v>
          </cell>
          <cell r="I107">
            <v>4.3</v>
          </cell>
          <cell r="J107">
            <v>3.9</v>
          </cell>
        </row>
        <row r="108">
          <cell r="C108" t="str">
            <v>Public budget balance (as percentage of GDP)</v>
          </cell>
          <cell r="D108">
            <v>-3.3</v>
          </cell>
          <cell r="E108">
            <v>-2.9</v>
          </cell>
          <cell r="F108">
            <v>-2.7</v>
          </cell>
        </row>
        <row r="109">
          <cell r="C109" t="str">
            <v>Current account balance (as percentage of GDP)</v>
          </cell>
          <cell r="D109">
            <v>-7.2</v>
          </cell>
          <cell r="E109">
            <v>-4.5</v>
          </cell>
          <cell r="F109">
            <v>-4.2</v>
          </cell>
        </row>
        <row r="110">
          <cell r="B110" t="str">
            <v>Turkey</v>
          </cell>
        </row>
        <row r="111">
          <cell r="B111" t="str">
            <v>Turkey</v>
          </cell>
          <cell r="C111" t="str">
            <v>GDP growth (% year on year)</v>
          </cell>
          <cell r="D111">
            <v>7.7</v>
          </cell>
          <cell r="E111">
            <v>2.5</v>
          </cell>
          <cell r="F111">
            <v>3.3</v>
          </cell>
          <cell r="G111">
            <v>2</v>
          </cell>
          <cell r="H111">
            <v>2.5</v>
          </cell>
          <cell r="I111">
            <v>2.5</v>
          </cell>
          <cell r="J111">
            <v>2.8</v>
          </cell>
        </row>
        <row r="112">
          <cell r="C112" t="str">
            <v>GDP growth (% year on year)</v>
          </cell>
          <cell r="D112">
            <v>1.3</v>
          </cell>
          <cell r="E112">
            <v>-2.5</v>
          </cell>
          <cell r="F112">
            <v>1.4</v>
          </cell>
          <cell r="G112">
            <v>-4.5</v>
          </cell>
          <cell r="H112">
            <v>-4.0999999999999996</v>
          </cell>
          <cell r="I112">
            <v>-1.5</v>
          </cell>
          <cell r="J112">
            <v>0</v>
          </cell>
        </row>
        <row r="113">
          <cell r="C113" t="str">
            <v>Inflation (% year on year)</v>
          </cell>
          <cell r="D113">
            <v>10.4</v>
          </cell>
          <cell r="E113">
            <v>6.2</v>
          </cell>
          <cell r="F113">
            <v>6.9</v>
          </cell>
          <cell r="G113">
            <v>8.1</v>
          </cell>
          <cell r="H113">
            <v>5.5</v>
          </cell>
          <cell r="I113">
            <v>5.2</v>
          </cell>
          <cell r="J113">
            <v>5.8</v>
          </cell>
        </row>
        <row r="114">
          <cell r="C114" t="str">
            <v>Public budget balance (as percentage of GDP)</v>
          </cell>
          <cell r="D114">
            <v>-1.8</v>
          </cell>
          <cell r="E114">
            <v>-4</v>
          </cell>
          <cell r="F114">
            <v>-3.5</v>
          </cell>
        </row>
        <row r="115">
          <cell r="C115" t="str">
            <v>Current account balance (as percentage of GDP)</v>
          </cell>
          <cell r="D115">
            <v>-5.7</v>
          </cell>
          <cell r="E115">
            <v>-3.3</v>
          </cell>
          <cell r="F115">
            <v>-3.7</v>
          </cell>
        </row>
        <row r="116">
          <cell r="B116" t="str">
            <v>Canada</v>
          </cell>
        </row>
        <row r="117">
          <cell r="B117" t="str">
            <v>Canada</v>
          </cell>
          <cell r="C117" t="str">
            <v>GDP growth (% year on year)</v>
          </cell>
          <cell r="D117">
            <v>2.3271901198192495</v>
          </cell>
          <cell r="E117">
            <v>2.3728169831287289</v>
          </cell>
          <cell r="F117">
            <v>2.6923381753683628</v>
          </cell>
          <cell r="G117">
            <v>1.7612933692422246</v>
          </cell>
          <cell r="H117">
            <v>2.5578204127347135</v>
          </cell>
          <cell r="I117">
            <v>2.407736631345017</v>
          </cell>
          <cell r="J117">
            <v>2.7601255898526347</v>
          </cell>
        </row>
        <row r="118">
          <cell r="C118" t="str">
            <v>GDP growth (% year on year)</v>
          </cell>
          <cell r="D118">
            <v>0.57825719113724006</v>
          </cell>
          <cell r="E118">
            <v>-1.3</v>
          </cell>
          <cell r="F118">
            <v>1.657722228134773</v>
          </cell>
          <cell r="G118">
            <v>-1.2028594445852434</v>
          </cell>
          <cell r="H118">
            <v>-1.7260241622325196</v>
          </cell>
          <cell r="I118">
            <v>-1.7875444684100756</v>
          </cell>
          <cell r="J118">
            <v>-0.59794307862047447</v>
          </cell>
        </row>
        <row r="119">
          <cell r="C119" t="str">
            <v>Inflation (% year on year)</v>
          </cell>
          <cell r="D119">
            <v>2.4</v>
          </cell>
          <cell r="E119">
            <v>1</v>
          </cell>
          <cell r="F119">
            <v>2.8</v>
          </cell>
          <cell r="G119">
            <v>1.2</v>
          </cell>
          <cell r="H119">
            <v>0.3</v>
          </cell>
          <cell r="I119">
            <v>0.1</v>
          </cell>
          <cell r="J119">
            <v>2.2999999999999998</v>
          </cell>
        </row>
        <row r="120">
          <cell r="C120" t="str">
            <v>Public budget balance (as percentage of GDP)</v>
          </cell>
          <cell r="D120">
            <v>0.1</v>
          </cell>
          <cell r="E120">
            <v>-0.2</v>
          </cell>
          <cell r="F120">
            <v>0.4</v>
          </cell>
        </row>
        <row r="121">
          <cell r="C121" t="str">
            <v>Current account balance (as percentage of GDP)</v>
          </cell>
          <cell r="D121">
            <v>0.7</v>
          </cell>
          <cell r="E121">
            <v>0.5</v>
          </cell>
          <cell r="F121">
            <v>0.9</v>
          </cell>
        </row>
        <row r="122">
          <cell r="B122" t="str">
            <v>Australia</v>
          </cell>
        </row>
        <row r="123">
          <cell r="B123" t="str">
            <v>Australia</v>
          </cell>
          <cell r="C123" t="str">
            <v>GDP growth (% year on year)</v>
          </cell>
          <cell r="D123">
            <v>1.9797631022240552</v>
          </cell>
          <cell r="E123">
            <v>3.4422186738507463</v>
          </cell>
          <cell r="F123">
            <v>3.5325285704538345</v>
          </cell>
          <cell r="G123">
            <v>4.0084409184715497</v>
          </cell>
          <cell r="H123">
            <v>3.4272652444750094</v>
          </cell>
          <cell r="I123">
            <v>3.1697173924635393</v>
          </cell>
          <cell r="J123">
            <v>3.1784139560592024</v>
          </cell>
        </row>
        <row r="124">
          <cell r="C124" t="str">
            <v>GDP growth (% year on year)</v>
          </cell>
          <cell r="D124">
            <v>2.0608801882691523</v>
          </cell>
          <cell r="E124">
            <v>0.41660132780592107</v>
          </cell>
          <cell r="F124">
            <v>2.1</v>
          </cell>
          <cell r="G124">
            <v>-0.14829670147885565</v>
          </cell>
          <cell r="H124">
            <v>-0.10072905495069051</v>
          </cell>
          <cell r="I124">
            <v>0.29137558880769632</v>
          </cell>
          <cell r="J124">
            <v>1.3872884913915868</v>
          </cell>
        </row>
        <row r="125">
          <cell r="C125" t="str">
            <v>Inflation (% year on year)</v>
          </cell>
          <cell r="D125">
            <v>4.3</v>
          </cell>
          <cell r="E125">
            <v>2.5</v>
          </cell>
          <cell r="F125">
            <v>2.9</v>
          </cell>
          <cell r="G125">
            <v>2.5</v>
          </cell>
          <cell r="H125">
            <v>2.2999999999999998</v>
          </cell>
          <cell r="I125">
            <v>2.2999999999999998</v>
          </cell>
          <cell r="J125">
            <v>3.1</v>
          </cell>
        </row>
        <row r="126">
          <cell r="C126" t="str">
            <v>Public budget balance (as percentage of GDP)</v>
          </cell>
          <cell r="D126">
            <v>-0.6</v>
          </cell>
          <cell r="E126">
            <v>-0.5</v>
          </cell>
          <cell r="F126">
            <v>0.4</v>
          </cell>
        </row>
        <row r="127">
          <cell r="C127" t="str">
            <v>Current account balance (as percentage of GDP)</v>
          </cell>
          <cell r="D127">
            <v>-4.3</v>
          </cell>
          <cell r="E127">
            <v>-5.3</v>
          </cell>
          <cell r="F127">
            <v>-6</v>
          </cell>
        </row>
        <row r="128">
          <cell r="B128" t="str">
            <v>New Zealand</v>
          </cell>
        </row>
        <row r="129">
          <cell r="B129" t="str">
            <v>New Zealand</v>
          </cell>
          <cell r="C129" t="str">
            <v>GDP growth (% year on year)</v>
          </cell>
          <cell r="D129">
            <v>1.2221674279205388</v>
          </cell>
          <cell r="E129">
            <v>2.3107278738530965</v>
          </cell>
          <cell r="F129">
            <v>2.7078982568260983</v>
          </cell>
          <cell r="G129">
            <v>1.7197079890967046</v>
          </cell>
          <cell r="H129">
            <v>2.29892279340622</v>
          </cell>
          <cell r="I129">
            <v>2.5931506100819774</v>
          </cell>
          <cell r="J129">
            <v>2.6268177307154303</v>
          </cell>
        </row>
        <row r="130">
          <cell r="C130" t="str">
            <v>GDP growth (% year on year)</v>
          </cell>
          <cell r="D130">
            <v>-0.82424253472852627</v>
          </cell>
          <cell r="E130">
            <v>-0.28842140085045287</v>
          </cell>
          <cell r="F130">
            <v>1.394588560363843</v>
          </cell>
          <cell r="G130">
            <v>-1.4991424490034433</v>
          </cell>
          <cell r="H130">
            <v>-0.75626018671968609</v>
          </cell>
          <cell r="I130">
            <v>0.23693345691305012</v>
          </cell>
          <cell r="J130">
            <v>0.88486622051931363</v>
          </cell>
        </row>
        <row r="131">
          <cell r="C131" t="str">
            <v>Inflation (% year on year)</v>
          </cell>
          <cell r="D131">
            <v>4</v>
          </cell>
          <cell r="E131">
            <v>2.2999999999999998</v>
          </cell>
          <cell r="F131">
            <v>2.6</v>
          </cell>
          <cell r="G131">
            <v>2.8</v>
          </cell>
          <cell r="H131">
            <v>1.7</v>
          </cell>
          <cell r="I131">
            <v>1.9</v>
          </cell>
          <cell r="J131">
            <v>2.4</v>
          </cell>
        </row>
        <row r="132">
          <cell r="C132" t="str">
            <v>Public budget balance (as percentage of GDP)</v>
          </cell>
          <cell r="D132">
            <v>2.5</v>
          </cell>
          <cell r="E132">
            <v>0.4</v>
          </cell>
          <cell r="F132">
            <v>0.6</v>
          </cell>
        </row>
        <row r="133">
          <cell r="C133" t="str">
            <v>Current account balance (as percentage of GDP)</v>
          </cell>
          <cell r="D133">
            <v>-6.5</v>
          </cell>
          <cell r="E133">
            <v>-6</v>
          </cell>
          <cell r="F133">
            <v>-5.8</v>
          </cell>
        </row>
        <row r="134">
          <cell r="B134" t="str">
            <v>Russia</v>
          </cell>
        </row>
        <row r="135">
          <cell r="B135" t="str">
            <v>Russia</v>
          </cell>
          <cell r="C135" t="str">
            <v>GDP growth (% year on year)</v>
          </cell>
          <cell r="D135">
            <v>4.0999999999999996</v>
          </cell>
          <cell r="E135">
            <v>3.9</v>
          </cell>
          <cell r="F135">
            <v>4.3</v>
          </cell>
          <cell r="G135">
            <v>3.8</v>
          </cell>
          <cell r="H135">
            <v>3.9</v>
          </cell>
          <cell r="I135">
            <v>4</v>
          </cell>
          <cell r="J135">
            <v>4</v>
          </cell>
        </row>
        <row r="136">
          <cell r="C136" t="str">
            <v>GDP growth (% year on year)</v>
          </cell>
          <cell r="D136">
            <v>5.6</v>
          </cell>
          <cell r="E136">
            <v>-3.1</v>
          </cell>
          <cell r="F136">
            <v>2.4</v>
          </cell>
          <cell r="G136">
            <v>-5</v>
          </cell>
          <cell r="H136">
            <v>-4.5</v>
          </cell>
          <cell r="I136">
            <v>-3.9</v>
          </cell>
          <cell r="J136">
            <v>1</v>
          </cell>
        </row>
        <row r="137">
          <cell r="C137" t="str">
            <v>Inflation (% year on year)</v>
          </cell>
          <cell r="D137">
            <v>14.1</v>
          </cell>
          <cell r="E137">
            <v>13.8</v>
          </cell>
          <cell r="F137">
            <v>12.9</v>
          </cell>
          <cell r="G137">
            <v>13.8</v>
          </cell>
          <cell r="H137">
            <v>13.3</v>
          </cell>
          <cell r="I137">
            <v>13.8</v>
          </cell>
          <cell r="J137">
            <v>14.4</v>
          </cell>
        </row>
        <row r="138">
          <cell r="C138" t="str">
            <v>Public budget balance (as percentage of GDP)</v>
          </cell>
          <cell r="D138">
            <v>4</v>
          </cell>
          <cell r="E138">
            <v>-8.4</v>
          </cell>
          <cell r="F138">
            <v>-4.5</v>
          </cell>
        </row>
        <row r="139">
          <cell r="C139" t="str">
            <v>Current account balance (as percentage of GDP)</v>
          </cell>
          <cell r="D139">
            <v>5.9</v>
          </cell>
          <cell r="E139">
            <v>-0.5</v>
          </cell>
          <cell r="F139">
            <v>0.3</v>
          </cell>
        </row>
        <row r="141">
          <cell r="B141" t="str">
            <v>South Africa</v>
          </cell>
        </row>
        <row r="142">
          <cell r="C142" t="str">
            <v>GDP growth (% year on year)</v>
          </cell>
          <cell r="D142">
            <v>3.1</v>
          </cell>
          <cell r="E142">
            <v>0.7</v>
          </cell>
          <cell r="F142">
            <v>3.2</v>
          </cell>
          <cell r="G142">
            <v>0.5</v>
          </cell>
          <cell r="H142">
            <v>0.3</v>
          </cell>
          <cell r="I142">
            <v>0.7</v>
          </cell>
          <cell r="J142">
            <v>1.2</v>
          </cell>
        </row>
        <row r="143">
          <cell r="C143" t="str">
            <v>Inflation (% year on year)</v>
          </cell>
          <cell r="D143">
            <v>11.3</v>
          </cell>
          <cell r="E143">
            <v>7.1</v>
          </cell>
          <cell r="F143">
            <v>6</v>
          </cell>
          <cell r="G143">
            <v>8.1999999999999993</v>
          </cell>
          <cell r="H143">
            <v>7.4</v>
          </cell>
          <cell r="I143">
            <v>6.8</v>
          </cell>
          <cell r="J143">
            <v>6.1</v>
          </cell>
        </row>
        <row r="144">
          <cell r="C144" t="str">
            <v>Public budget balance (as percentage of GDP)</v>
          </cell>
          <cell r="D144">
            <v>-1</v>
          </cell>
          <cell r="E144">
            <v>-4</v>
          </cell>
          <cell r="F144">
            <v>-1.8</v>
          </cell>
        </row>
        <row r="145">
          <cell r="C145" t="str">
            <v>Current account balance (as percentage of GDP)</v>
          </cell>
          <cell r="D145">
            <v>-7.4</v>
          </cell>
          <cell r="E145">
            <v>-7.2</v>
          </cell>
          <cell r="F145">
            <v>-6.5</v>
          </cell>
        </row>
      </sheetData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"/>
      <sheetName val="1.1.2"/>
      <sheetName val="1.1.3"/>
      <sheetName val="1.1.4"/>
      <sheetName val="1.1.5"/>
      <sheetName val="1.2.1"/>
      <sheetName val="1.2.2"/>
      <sheetName val="1.2.3"/>
      <sheetName val="1.2.4"/>
      <sheetName val="1.2.5"/>
      <sheetName val="1.3.1"/>
      <sheetName val="1.3.2"/>
      <sheetName val="1.3.3"/>
      <sheetName val="1.3.4"/>
      <sheetName val="1.3.5"/>
      <sheetName val="1.3.6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7"/>
      <sheetName val="2.1.1"/>
      <sheetName val="noch 2.1.1"/>
      <sheetName val="2.1.2 "/>
      <sheetName val="2.1.2  (2)"/>
      <sheetName val="noch 2.1.2"/>
      <sheetName val="2.1.3"/>
      <sheetName val="2.1.3 (2)"/>
      <sheetName val="noch 2.1.3"/>
      <sheetName val="2.2.1"/>
      <sheetName val="2.2.2"/>
      <sheetName val="2.2.3"/>
      <sheetName val="2.2.4"/>
      <sheetName val="2.3.1"/>
      <sheetName val="2.3.2"/>
      <sheetName val="2.3.3"/>
      <sheetName val="2.3.4"/>
      <sheetName val="noch 2.3.4"/>
      <sheetName val="3"/>
      <sheetName val="4.1"/>
      <sheetName val="4.2"/>
      <sheetName val="4.3"/>
      <sheetName val="4.4"/>
      <sheetName val="5.1"/>
      <sheetName val="5.2"/>
      <sheetName val="6"/>
      <sheetName val="7"/>
      <sheetName val="Erläuter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11">
          <cell r="C11" t="str">
            <v>Insgesamt</v>
          </cell>
        </row>
        <row r="12">
          <cell r="C12" t="str">
            <v>(Deutschland)</v>
          </cell>
        </row>
        <row r="14">
          <cell r="C14" t="str">
            <v>Total</v>
          </cell>
        </row>
        <row r="15">
          <cell r="C15" t="str">
            <v>(Germany)</v>
          </cell>
        </row>
        <row r="20">
          <cell r="C20">
            <v>53186871</v>
          </cell>
        </row>
        <row r="21">
          <cell r="C21">
            <v>53028800</v>
          </cell>
        </row>
        <row r="22">
          <cell r="C22">
            <v>52303577</v>
          </cell>
        </row>
        <row r="23">
          <cell r="C23">
            <v>51975243</v>
          </cell>
        </row>
        <row r="24">
          <cell r="C24">
            <v>51920600</v>
          </cell>
        </row>
        <row r="25">
          <cell r="C25">
            <v>52203800</v>
          </cell>
        </row>
        <row r="26">
          <cell r="C26">
            <v>51331400</v>
          </cell>
        </row>
        <row r="27">
          <cell r="C27">
            <v>51312871</v>
          </cell>
        </row>
        <row r="28">
          <cell r="C28">
            <v>51707919</v>
          </cell>
        </row>
        <row r="29">
          <cell r="C29">
            <v>52105535</v>
          </cell>
        </row>
        <row r="30">
          <cell r="C30">
            <v>52248029</v>
          </cell>
        </row>
        <row r="31">
          <cell r="C31">
            <v>52728374</v>
          </cell>
        </row>
        <row r="34">
          <cell r="C34">
            <v>13213022</v>
          </cell>
        </row>
        <row r="35">
          <cell r="C35">
            <v>12791900</v>
          </cell>
        </row>
        <row r="36">
          <cell r="C36">
            <v>11622543</v>
          </cell>
        </row>
        <row r="37">
          <cell r="C37">
            <v>13685603</v>
          </cell>
        </row>
        <row r="40">
          <cell r="C40">
            <v>13533833</v>
          </cell>
        </row>
        <row r="41">
          <cell r="C41">
            <v>12653194</v>
          </cell>
        </row>
        <row r="42">
          <cell r="C42">
            <v>11676853</v>
          </cell>
        </row>
        <row r="43">
          <cell r="C43">
            <v>13843977</v>
          </cell>
        </row>
        <row r="46">
          <cell r="C46">
            <v>13541972</v>
          </cell>
        </row>
        <row r="47">
          <cell r="C47">
            <v>12818416</v>
          </cell>
        </row>
        <row r="48">
          <cell r="C48">
            <v>11758986</v>
          </cell>
        </row>
        <row r="49">
          <cell r="C49">
            <v>13986190</v>
          </cell>
        </row>
        <row r="52">
          <cell r="C52">
            <v>13265469</v>
          </cell>
        </row>
        <row r="53">
          <cell r="C53">
            <v>12981687</v>
          </cell>
        </row>
        <row r="54">
          <cell r="C54">
            <v>11841120</v>
          </cell>
        </row>
        <row r="55">
          <cell r="C55">
            <v>13987981</v>
          </cell>
        </row>
        <row r="58">
          <cell r="C58">
            <v>13612263</v>
          </cell>
        </row>
        <row r="59">
          <cell r="C59">
            <v>13159888</v>
          </cell>
        </row>
        <row r="60">
          <cell r="C60">
            <v>12005681</v>
          </cell>
        </row>
        <row r="61">
          <cell r="C61">
            <v>13982042</v>
          </cell>
        </row>
        <row r="62">
          <cell r="C62">
            <v>52759874</v>
          </cell>
        </row>
        <row r="67">
          <cell r="C67">
            <v>-0.62774674091600957</v>
          </cell>
        </row>
        <row r="68">
          <cell r="C68">
            <v>-0.1051327456035267</v>
          </cell>
        </row>
        <row r="69">
          <cell r="C69">
            <v>0.54544824212354115</v>
          </cell>
        </row>
        <row r="70">
          <cell r="C70">
            <v>-1.6711427137488073</v>
          </cell>
        </row>
        <row r="71">
          <cell r="C71">
            <v>-3.609681403585796E-2</v>
          </cell>
        </row>
        <row r="72">
          <cell r="C72">
            <v>0.76988091350413868</v>
          </cell>
        </row>
        <row r="73">
          <cell r="C73">
            <v>0.76896538806754222</v>
          </cell>
        </row>
        <row r="74">
          <cell r="C74">
            <v>0.27347190658343834</v>
          </cell>
        </row>
        <row r="75">
          <cell r="C75">
            <v>0.91935525453025946</v>
          </cell>
        </row>
        <row r="78">
          <cell r="C78">
            <v>-2.0418222693120356</v>
          </cell>
        </row>
        <row r="79">
          <cell r="C79">
            <v>1.2737221198001407</v>
          </cell>
        </row>
        <row r="80">
          <cell r="C80">
            <v>0.69847859330727147</v>
          </cell>
        </row>
        <row r="81">
          <cell r="C81">
            <v>1.280548884292898E-2</v>
          </cell>
        </row>
        <row r="84">
          <cell r="B84" t="str">
            <v>1. Quartal</v>
          </cell>
          <cell r="C84">
            <v>2.6142611316644775</v>
          </cell>
        </row>
        <row r="85">
          <cell r="B85" t="str">
            <v>2. Quartal</v>
          </cell>
          <cell r="C85">
            <v>1.3727106500102764</v>
          </cell>
        </row>
        <row r="86">
          <cell r="B86" t="str">
            <v>3. Quartal</v>
          </cell>
          <cell r="C86">
            <v>1.3897418487440234</v>
          </cell>
        </row>
        <row r="87">
          <cell r="B87" t="str">
            <v>4. Quartal</v>
          </cell>
          <cell r="C87">
            <v>-4.2457878660258075E-2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FeriSpec"/>
      <sheetName val="Auswert"/>
      <sheetName val="Anm"/>
      <sheetName val="Strukt"/>
      <sheetName val="WB-Tab F16"/>
    </sheetNames>
    <sheetDataSet>
      <sheetData sheetId="0">
        <row r="45">
          <cell r="AM45">
            <v>32.5</v>
          </cell>
        </row>
      </sheetData>
      <sheetData sheetId="1"/>
      <sheetData sheetId="2">
        <row r="5">
          <cell r="K5">
            <v>38.6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4 "/>
      <sheetName val="Seite 5 "/>
      <sheetName val="Seite 6 "/>
      <sheetName val="Seite 7 links"/>
      <sheetName val="Seite 7 rechts"/>
      <sheetName val="Seite 8"/>
      <sheetName val="Seite 9 links"/>
      <sheetName val="Seite 9 rechts"/>
      <sheetName val="Seite 10 links"/>
      <sheetName val="Seite 10 rechts"/>
      <sheetName val="Seite 11"/>
      <sheetName val="Seite 12 links"/>
      <sheetName val="Seite 12 rechts"/>
      <sheetName val="S. 13 Ukraine-Konflikt"/>
      <sheetName val="Seite 14"/>
      <sheetName val="Seite 15"/>
      <sheetName val="Seite 16"/>
      <sheetName val="S. 17 Regionalbetrachtung"/>
      <sheetName val="S. 18 Akt. Probleme regional"/>
      <sheetName val="Seite 20 und 22"/>
      <sheetName val="Seite 27"/>
      <sheetName val="Aktuelle Problemfelder (2)"/>
      <sheetName val="Kosten"/>
      <sheetName val="Hausbank"/>
      <sheetName val="Hessen"/>
      <sheetName val="Aktuelle Problemfelder (Hesse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4"/>
      <sheetName val="Seite 5"/>
      <sheetName val="Seite 6"/>
      <sheetName val="Seite 7 l."/>
      <sheetName val="Seite 7 r."/>
      <sheetName val="Seite 8 l."/>
      <sheetName val="Seite 8 r."/>
      <sheetName val="Seite 9"/>
      <sheetName val="Seite 10 l."/>
      <sheetName val="Seite 10 r."/>
      <sheetName val="Seite 12"/>
      <sheetName val="Seite 13 l."/>
      <sheetName val="Seite 13 r."/>
      <sheetName val="S. 13 Auslandsengagement"/>
      <sheetName val="S. 14 Handelsstreit 1"/>
      <sheetName val="S. 15 Handelsstreit 2"/>
      <sheetName val="S. 16 No Deal Brexit"/>
      <sheetName val="S. 17 No Deal Brexit 2"/>
      <sheetName val="S. 18 Aktuelle Problemfelder"/>
      <sheetName val="S. 19 Akt. Probleme regional"/>
      <sheetName val="S. 20l Bevölkerung 1990 2019"/>
      <sheetName val="S. 20r Bevölkerung 2035 2060"/>
      <sheetName val="S. 21 Demographie"/>
      <sheetName val="S. 22 Ausbildung"/>
      <sheetName val="S. 23 Hausbank Zufriedenheit"/>
      <sheetName val="S. 24l Erwartungen an Hausbank"/>
      <sheetName val="S. 24r Erwartungen an Hausbank"/>
      <sheetName val="S. 25 Finanzierungsbedarf"/>
      <sheetName val="S. 27 und 28 Bilanzqualität"/>
      <sheetName val="Disclaimer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Umfrage-Saldo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nehmerstatistik_Kunden"/>
      <sheetName val="Kreditnehmerstatistik_Bra (rev)"/>
      <sheetName val="Kreditnehmerstatistik_Branchen"/>
      <sheetName val="Tabelle1"/>
      <sheetName val="FeriSpec"/>
      <sheetName val="Feri"/>
      <sheetName val="Insolvenzquoten"/>
      <sheetName val="Investitionen"/>
      <sheetName val="Kredithürde"/>
      <sheetName val="ifo"/>
      <sheetName val="ifo DL&amp;VG"/>
      <sheetName val="ifo Sektoren"/>
      <sheetName val="Kapazitätsauslastung"/>
      <sheetName val="EWU-Tabelle"/>
      <sheetName val="Mittelstandsumfrage I"/>
      <sheetName val="Seite 16 Hausbank"/>
      <sheetName val="dgindne2"/>
      <sheetName val="Auslandsorders"/>
      <sheetName val="Bank_Lending_Survey"/>
      <sheetName val="EWU_Zinsstatistik"/>
      <sheetName val="Finanzierungsrechnung"/>
      <sheetName val="Unternehmensbilanzstatist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A1" t="str">
            <v>Titel</v>
          </cell>
          <cell r="AB1" t="str">
            <v>Untertitel</v>
          </cell>
          <cell r="AC1" t="str">
            <v>Transformation</v>
          </cell>
          <cell r="AD1" t="str">
            <v>2002</v>
          </cell>
          <cell r="AE1" t="str">
            <v>2003</v>
          </cell>
          <cell r="AF1" t="str">
            <v>2004</v>
          </cell>
          <cell r="AG1" t="str">
            <v>2005</v>
          </cell>
          <cell r="AH1" t="str">
            <v>2006</v>
          </cell>
          <cell r="AI1" t="str">
            <v>2007</v>
          </cell>
          <cell r="AJ1" t="str">
            <v>2008</v>
          </cell>
          <cell r="AK1" t="str">
            <v>2009</v>
          </cell>
          <cell r="AL1" t="str">
            <v>2010</v>
          </cell>
        </row>
        <row r="2">
          <cell r="AA2" t="str">
            <v>Deutschland, Gesamt</v>
          </cell>
          <cell r="AB2" t="str">
            <v>Gross domestic product; Chained volume, 2000=100</v>
          </cell>
          <cell r="AC2" t="str">
            <v>Kumulation laufendes Jahr (Veränderungsrate)</v>
          </cell>
          <cell r="AD2">
            <v>0</v>
          </cell>
          <cell r="AE2">
            <v>-0.21</v>
          </cell>
          <cell r="AF2">
            <v>1.21</v>
          </cell>
          <cell r="AG2">
            <v>0.75</v>
          </cell>
          <cell r="AH2">
            <v>3.37</v>
          </cell>
          <cell r="AI2">
            <v>2.66</v>
          </cell>
          <cell r="AJ2">
            <v>0.99</v>
          </cell>
          <cell r="AK2">
            <v>-4.72</v>
          </cell>
          <cell r="AL2" t="str">
            <v>-</v>
          </cell>
        </row>
      </sheetData>
      <sheetData sheetId="6">
        <row r="1">
          <cell r="AA1" t="str">
            <v>Titel</v>
          </cell>
          <cell r="AB1" t="str">
            <v>Deutschland, Gesamt</v>
          </cell>
          <cell r="AC1" t="str">
            <v>Deutschland, Gesamt</v>
          </cell>
          <cell r="AD1" t="str">
            <v>Deutschland, Gesamt</v>
          </cell>
          <cell r="AE1" t="str">
            <v>Deutschland, Gesamt</v>
          </cell>
          <cell r="AF1" t="str">
            <v>Deutschland, Gesamt</v>
          </cell>
          <cell r="AG1" t="str">
            <v>Deutschland, Gesamt</v>
          </cell>
          <cell r="AH1" t="str">
            <v>Deutschland, Gesamt</v>
          </cell>
          <cell r="AI1" t="str">
            <v>Deutschland, Gesamt</v>
          </cell>
          <cell r="AK1" t="str">
            <v>Titel</v>
          </cell>
          <cell r="AL1" t="str">
            <v>Deutschland, Gesamt</v>
          </cell>
          <cell r="AM1" t="str">
            <v>Deutschland, Gesamt</v>
          </cell>
          <cell r="AN1" t="str">
            <v>Deutschland, Gesamt</v>
          </cell>
        </row>
        <row r="2">
          <cell r="AA2" t="str">
            <v>Untertitel</v>
          </cell>
          <cell r="AB2" t="str">
            <v>Business failures; Private households; Number;</v>
          </cell>
          <cell r="AC2" t="str">
            <v>Business failures; Business sector; Number;</v>
          </cell>
          <cell r="AD2" t="str">
            <v>Business failures; Business sector; Number;</v>
          </cell>
          <cell r="AE2" t="str">
            <v>Business failures; Business sector; Number;</v>
          </cell>
          <cell r="AF2" t="str">
            <v>Business failures; Private households; Number;</v>
          </cell>
          <cell r="AG2" t="str">
            <v>Business failures; Whole economy; Number;</v>
          </cell>
          <cell r="AH2" t="str">
            <v>Business failures; Private households; Number;</v>
          </cell>
          <cell r="AI2" t="str">
            <v>Business failures; Business sector; Number;</v>
          </cell>
          <cell r="AK2" t="str">
            <v>Untertitel</v>
          </cell>
          <cell r="AL2" t="str">
            <v>Business failures; Business sector; Number;</v>
          </cell>
          <cell r="AM2" t="str">
            <v>Business failures; Private households; Number;</v>
          </cell>
          <cell r="AN2" t="str">
            <v>Business failures; Business sector; Number;</v>
          </cell>
        </row>
        <row r="3">
          <cell r="AA3" t="str">
            <v>Transformation</v>
          </cell>
          <cell r="AB3" t="str">
            <v>-</v>
          </cell>
          <cell r="AC3" t="str">
            <v>-</v>
          </cell>
          <cell r="AD3" t="str">
            <v>Veränderungsrate gg. Vj.</v>
          </cell>
          <cell r="AE3" t="str">
            <v>Kumulation laufendes Jahr (Veränderungsrate)</v>
          </cell>
          <cell r="AF3" t="str">
            <v>Kumulation laufendes Jahr (Veränderungsrate)</v>
          </cell>
          <cell r="AG3" t="str">
            <v>-</v>
          </cell>
          <cell r="AH3" t="str">
            <v>Gleitender Durchschitt über n Perioden</v>
          </cell>
          <cell r="AI3" t="str">
            <v>Gleitender Durchschitt über n Perioden</v>
          </cell>
          <cell r="AK3" t="str">
            <v>Transformation</v>
          </cell>
          <cell r="AL3" t="str">
            <v>-</v>
          </cell>
          <cell r="AM3" t="str">
            <v>-</v>
          </cell>
          <cell r="AN3" t="str">
            <v>Veränderungsrate gg. Vj.</v>
          </cell>
        </row>
        <row r="4">
          <cell r="AA4" t="str">
            <v>Jan'78</v>
          </cell>
          <cell r="AB4">
            <v>246</v>
          </cell>
          <cell r="AC4">
            <v>533</v>
          </cell>
          <cell r="AG4">
            <v>779</v>
          </cell>
          <cell r="AK4" t="str">
            <v>1978</v>
          </cell>
          <cell r="AL4">
            <v>5949</v>
          </cell>
          <cell r="AM4">
            <v>2773</v>
          </cell>
        </row>
        <row r="5">
          <cell r="AA5" t="str">
            <v>Feb'78</v>
          </cell>
          <cell r="AB5">
            <v>236</v>
          </cell>
          <cell r="AC5">
            <v>514</v>
          </cell>
          <cell r="AG5">
            <v>750</v>
          </cell>
          <cell r="AK5" t="str">
            <v>1979</v>
          </cell>
          <cell r="AL5">
            <v>5483</v>
          </cell>
          <cell r="AM5">
            <v>2836</v>
          </cell>
          <cell r="AN5">
            <v>-8</v>
          </cell>
        </row>
        <row r="6">
          <cell r="AA6" t="str">
            <v>Mar'78</v>
          </cell>
          <cell r="AB6">
            <v>255</v>
          </cell>
          <cell r="AC6">
            <v>614</v>
          </cell>
          <cell r="AG6">
            <v>869</v>
          </cell>
          <cell r="AH6">
            <v>246</v>
          </cell>
          <cell r="AI6">
            <v>554</v>
          </cell>
          <cell r="AK6" t="str">
            <v>1980</v>
          </cell>
          <cell r="AL6">
            <v>6315</v>
          </cell>
          <cell r="AM6">
            <v>2825</v>
          </cell>
          <cell r="AN6">
            <v>15</v>
          </cell>
        </row>
        <row r="7">
          <cell r="AA7" t="str">
            <v>Apr'78</v>
          </cell>
          <cell r="AB7">
            <v>236</v>
          </cell>
          <cell r="AC7">
            <v>511</v>
          </cell>
          <cell r="AG7">
            <v>747</v>
          </cell>
          <cell r="AH7">
            <v>242</v>
          </cell>
          <cell r="AI7">
            <v>546</v>
          </cell>
          <cell r="AK7" t="str">
            <v>1981</v>
          </cell>
          <cell r="AL7">
            <v>8494</v>
          </cell>
          <cell r="AM7">
            <v>3159</v>
          </cell>
          <cell r="AN7">
            <v>35</v>
          </cell>
        </row>
        <row r="8">
          <cell r="AA8" t="str">
            <v>May'78</v>
          </cell>
          <cell r="AB8">
            <v>219</v>
          </cell>
          <cell r="AC8">
            <v>492</v>
          </cell>
          <cell r="AG8">
            <v>711</v>
          </cell>
          <cell r="AH8">
            <v>237</v>
          </cell>
          <cell r="AI8">
            <v>539</v>
          </cell>
          <cell r="AK8" t="str">
            <v>1982</v>
          </cell>
          <cell r="AL8">
            <v>11915</v>
          </cell>
          <cell r="AM8">
            <v>3961</v>
          </cell>
          <cell r="AN8">
            <v>40</v>
          </cell>
        </row>
        <row r="9">
          <cell r="AA9" t="str">
            <v>Jun'78</v>
          </cell>
          <cell r="AB9">
            <v>220</v>
          </cell>
          <cell r="AC9">
            <v>508</v>
          </cell>
          <cell r="AG9">
            <v>728</v>
          </cell>
          <cell r="AH9">
            <v>225</v>
          </cell>
          <cell r="AI9">
            <v>504</v>
          </cell>
          <cell r="AK9" t="str">
            <v>1983</v>
          </cell>
          <cell r="AL9">
            <v>11845</v>
          </cell>
          <cell r="AM9">
            <v>4269</v>
          </cell>
          <cell r="AN9">
            <v>-1</v>
          </cell>
        </row>
        <row r="10">
          <cell r="AA10" t="str">
            <v>Jul'78</v>
          </cell>
          <cell r="AB10">
            <v>177</v>
          </cell>
          <cell r="AC10">
            <v>459</v>
          </cell>
          <cell r="AG10">
            <v>636</v>
          </cell>
          <cell r="AH10">
            <v>205</v>
          </cell>
          <cell r="AI10">
            <v>486</v>
          </cell>
          <cell r="AK10" t="str">
            <v>1984</v>
          </cell>
          <cell r="AL10">
            <v>12018</v>
          </cell>
          <cell r="AM10">
            <v>4742</v>
          </cell>
          <cell r="AN10">
            <v>1</v>
          </cell>
        </row>
        <row r="11">
          <cell r="AA11" t="str">
            <v>Aug'78</v>
          </cell>
          <cell r="AB11">
            <v>234</v>
          </cell>
          <cell r="AC11">
            <v>462</v>
          </cell>
          <cell r="AG11">
            <v>696</v>
          </cell>
          <cell r="AH11">
            <v>210</v>
          </cell>
          <cell r="AI11">
            <v>476</v>
          </cell>
          <cell r="AK11" t="str">
            <v>1985</v>
          </cell>
          <cell r="AL11">
            <v>13625</v>
          </cell>
          <cell r="AM11">
            <v>5251</v>
          </cell>
          <cell r="AN11">
            <v>13</v>
          </cell>
        </row>
        <row r="12">
          <cell r="AA12" t="str">
            <v>Sep'78</v>
          </cell>
          <cell r="AB12">
            <v>236</v>
          </cell>
          <cell r="AC12">
            <v>511</v>
          </cell>
          <cell r="AG12">
            <v>747</v>
          </cell>
          <cell r="AH12">
            <v>216</v>
          </cell>
          <cell r="AI12">
            <v>477</v>
          </cell>
          <cell r="AK12" t="str">
            <v>1986</v>
          </cell>
          <cell r="AL12">
            <v>13500</v>
          </cell>
          <cell r="AM12">
            <v>5342</v>
          </cell>
          <cell r="AN12">
            <v>-1</v>
          </cell>
        </row>
        <row r="13">
          <cell r="AA13" t="str">
            <v>Oct'78</v>
          </cell>
          <cell r="AB13">
            <v>283</v>
          </cell>
          <cell r="AC13">
            <v>476</v>
          </cell>
          <cell r="AG13">
            <v>759</v>
          </cell>
          <cell r="AH13">
            <v>251</v>
          </cell>
          <cell r="AI13">
            <v>483</v>
          </cell>
          <cell r="AK13" t="str">
            <v>1987</v>
          </cell>
          <cell r="AL13">
            <v>12098</v>
          </cell>
          <cell r="AM13">
            <v>5491</v>
          </cell>
          <cell r="AN13">
            <v>-10</v>
          </cell>
        </row>
        <row r="14">
          <cell r="AA14" t="str">
            <v>Nov'78</v>
          </cell>
          <cell r="AB14">
            <v>224</v>
          </cell>
          <cell r="AC14">
            <v>429</v>
          </cell>
          <cell r="AG14">
            <v>653</v>
          </cell>
          <cell r="AH14">
            <v>248</v>
          </cell>
          <cell r="AI14">
            <v>472</v>
          </cell>
          <cell r="AK14" t="str">
            <v>1988</v>
          </cell>
          <cell r="AL14">
            <v>10562</v>
          </cell>
          <cell r="AM14">
            <v>5374</v>
          </cell>
          <cell r="AN14">
            <v>-13</v>
          </cell>
        </row>
        <row r="15">
          <cell r="AA15" t="str">
            <v>Dec'78</v>
          </cell>
          <cell r="AB15">
            <v>207</v>
          </cell>
          <cell r="AC15">
            <v>440</v>
          </cell>
          <cell r="AG15">
            <v>647</v>
          </cell>
          <cell r="AH15">
            <v>238</v>
          </cell>
          <cell r="AI15">
            <v>448</v>
          </cell>
          <cell r="AK15" t="str">
            <v>1989</v>
          </cell>
          <cell r="AL15">
            <v>9590</v>
          </cell>
          <cell r="AM15">
            <v>5054</v>
          </cell>
          <cell r="AN15">
            <v>-9</v>
          </cell>
        </row>
        <row r="16">
          <cell r="AA16" t="str">
            <v>Jan'79</v>
          </cell>
          <cell r="AB16">
            <v>249</v>
          </cell>
          <cell r="AC16">
            <v>529</v>
          </cell>
          <cell r="AD16">
            <v>-1</v>
          </cell>
          <cell r="AE16">
            <v>-1</v>
          </cell>
          <cell r="AF16">
            <v>1</v>
          </cell>
          <cell r="AG16">
            <v>778</v>
          </cell>
          <cell r="AH16">
            <v>227</v>
          </cell>
          <cell r="AI16">
            <v>466</v>
          </cell>
          <cell r="AK16" t="str">
            <v>1990</v>
          </cell>
          <cell r="AL16">
            <v>8730</v>
          </cell>
          <cell r="AM16">
            <v>4541</v>
          </cell>
          <cell r="AN16">
            <v>-9</v>
          </cell>
        </row>
        <row r="17">
          <cell r="AA17" t="str">
            <v>Feb'79</v>
          </cell>
          <cell r="AB17">
            <v>218</v>
          </cell>
          <cell r="AC17">
            <v>464</v>
          </cell>
          <cell r="AD17">
            <v>-10</v>
          </cell>
          <cell r="AE17">
            <v>-5</v>
          </cell>
          <cell r="AF17">
            <v>-3</v>
          </cell>
          <cell r="AG17">
            <v>682</v>
          </cell>
          <cell r="AH17">
            <v>225</v>
          </cell>
          <cell r="AI17">
            <v>478</v>
          </cell>
          <cell r="AK17" t="str">
            <v>1991</v>
          </cell>
          <cell r="AL17">
            <v>8436</v>
          </cell>
          <cell r="AM17">
            <v>4486</v>
          </cell>
          <cell r="AN17">
            <v>-3</v>
          </cell>
        </row>
        <row r="18">
          <cell r="AA18" t="str">
            <v>Mar'79</v>
          </cell>
          <cell r="AB18">
            <v>246</v>
          </cell>
          <cell r="AC18">
            <v>479</v>
          </cell>
          <cell r="AD18">
            <v>-22</v>
          </cell>
          <cell r="AE18">
            <v>-11</v>
          </cell>
          <cell r="AF18">
            <v>-3</v>
          </cell>
          <cell r="AG18">
            <v>725</v>
          </cell>
          <cell r="AH18">
            <v>238</v>
          </cell>
          <cell r="AI18">
            <v>491</v>
          </cell>
          <cell r="AK18" t="str">
            <v>1992</v>
          </cell>
          <cell r="AL18">
            <v>10920</v>
          </cell>
          <cell r="AM18">
            <v>4382</v>
          </cell>
          <cell r="AN18">
            <v>29</v>
          </cell>
        </row>
        <row r="19">
          <cell r="AA19" t="str">
            <v>Apr'79</v>
          </cell>
          <cell r="AB19">
            <v>240</v>
          </cell>
          <cell r="AC19">
            <v>427</v>
          </cell>
          <cell r="AD19">
            <v>-16</v>
          </cell>
          <cell r="AE19">
            <v>-13</v>
          </cell>
          <cell r="AF19">
            <v>-2</v>
          </cell>
          <cell r="AG19">
            <v>667</v>
          </cell>
          <cell r="AH19">
            <v>235</v>
          </cell>
          <cell r="AI19">
            <v>457</v>
          </cell>
          <cell r="AK19" t="str">
            <v>1993</v>
          </cell>
          <cell r="AL19">
            <v>15148</v>
          </cell>
          <cell r="AM19">
            <v>5150</v>
          </cell>
          <cell r="AN19">
            <v>39</v>
          </cell>
        </row>
        <row r="20">
          <cell r="AA20" t="str">
            <v>May'79</v>
          </cell>
          <cell r="AB20">
            <v>236</v>
          </cell>
          <cell r="AC20">
            <v>417</v>
          </cell>
          <cell r="AD20">
            <v>-15</v>
          </cell>
          <cell r="AE20">
            <v>-13</v>
          </cell>
          <cell r="AF20">
            <v>0</v>
          </cell>
          <cell r="AG20">
            <v>653</v>
          </cell>
          <cell r="AH20">
            <v>241</v>
          </cell>
          <cell r="AI20">
            <v>441</v>
          </cell>
          <cell r="AK20" t="str">
            <v>1994</v>
          </cell>
          <cell r="AL20">
            <v>18837</v>
          </cell>
          <cell r="AM20">
            <v>6091</v>
          </cell>
          <cell r="AN20">
            <v>24</v>
          </cell>
        </row>
        <row r="21">
          <cell r="AA21" t="str">
            <v>Jun'79</v>
          </cell>
          <cell r="AB21">
            <v>233</v>
          </cell>
          <cell r="AC21">
            <v>446</v>
          </cell>
          <cell r="AD21">
            <v>-12</v>
          </cell>
          <cell r="AE21">
            <v>-13</v>
          </cell>
          <cell r="AF21">
            <v>1</v>
          </cell>
          <cell r="AG21">
            <v>679</v>
          </cell>
          <cell r="AH21">
            <v>236</v>
          </cell>
          <cell r="AI21">
            <v>430</v>
          </cell>
          <cell r="AK21" t="str">
            <v>1995</v>
          </cell>
          <cell r="AL21">
            <v>22344</v>
          </cell>
          <cell r="AM21">
            <v>6441</v>
          </cell>
          <cell r="AN21">
            <v>19</v>
          </cell>
        </row>
        <row r="22">
          <cell r="AA22" t="str">
            <v>Jul'79</v>
          </cell>
          <cell r="AB22">
            <v>211</v>
          </cell>
          <cell r="AC22">
            <v>481</v>
          </cell>
          <cell r="AD22">
            <v>5</v>
          </cell>
          <cell r="AE22">
            <v>-11</v>
          </cell>
          <cell r="AF22">
            <v>3</v>
          </cell>
          <cell r="AG22">
            <v>692</v>
          </cell>
          <cell r="AH22">
            <v>227</v>
          </cell>
          <cell r="AI22">
            <v>448</v>
          </cell>
          <cell r="AK22" t="str">
            <v>1996</v>
          </cell>
          <cell r="AL22">
            <v>25530</v>
          </cell>
          <cell r="AM22">
            <v>5941</v>
          </cell>
          <cell r="AN22">
            <v>14</v>
          </cell>
        </row>
        <row r="23">
          <cell r="AA23" t="str">
            <v>Aug'79</v>
          </cell>
          <cell r="AB23">
            <v>229</v>
          </cell>
          <cell r="AC23">
            <v>477</v>
          </cell>
          <cell r="AD23">
            <v>3</v>
          </cell>
          <cell r="AE23">
            <v>-9</v>
          </cell>
          <cell r="AF23">
            <v>2</v>
          </cell>
          <cell r="AG23">
            <v>706</v>
          </cell>
          <cell r="AH23">
            <v>224</v>
          </cell>
          <cell r="AI23">
            <v>468</v>
          </cell>
          <cell r="AK23" t="str">
            <v>1997</v>
          </cell>
          <cell r="AL23">
            <v>27474</v>
          </cell>
          <cell r="AM23">
            <v>5924</v>
          </cell>
          <cell r="AN23">
            <v>8</v>
          </cell>
        </row>
        <row r="24">
          <cell r="AA24" t="str">
            <v>Sep'79</v>
          </cell>
          <cell r="AB24">
            <v>245</v>
          </cell>
          <cell r="AC24">
            <v>469</v>
          </cell>
          <cell r="AD24">
            <v>-8</v>
          </cell>
          <cell r="AE24">
            <v>-9</v>
          </cell>
          <cell r="AF24">
            <v>2</v>
          </cell>
          <cell r="AG24">
            <v>714</v>
          </cell>
          <cell r="AH24">
            <v>228</v>
          </cell>
          <cell r="AI24">
            <v>476</v>
          </cell>
          <cell r="AK24" t="str">
            <v>1998</v>
          </cell>
          <cell r="AL24">
            <v>27828</v>
          </cell>
          <cell r="AM24">
            <v>6149</v>
          </cell>
          <cell r="AN24">
            <v>1</v>
          </cell>
        </row>
        <row r="25">
          <cell r="AA25" t="str">
            <v>Oct'79</v>
          </cell>
          <cell r="AB25">
            <v>274</v>
          </cell>
          <cell r="AC25">
            <v>452</v>
          </cell>
          <cell r="AD25">
            <v>-5</v>
          </cell>
          <cell r="AE25">
            <v>-9</v>
          </cell>
          <cell r="AF25">
            <v>2</v>
          </cell>
          <cell r="AG25">
            <v>726</v>
          </cell>
          <cell r="AH25">
            <v>249</v>
          </cell>
          <cell r="AI25">
            <v>466</v>
          </cell>
          <cell r="AK25" t="str">
            <v>1999</v>
          </cell>
          <cell r="AL25">
            <v>26476</v>
          </cell>
          <cell r="AM25">
            <v>7817</v>
          </cell>
          <cell r="AN25">
            <v>-5</v>
          </cell>
        </row>
        <row r="26">
          <cell r="AA26" t="str">
            <v>Nov'79</v>
          </cell>
          <cell r="AB26">
            <v>241</v>
          </cell>
          <cell r="AC26">
            <v>416</v>
          </cell>
          <cell r="AD26">
            <v>-3</v>
          </cell>
          <cell r="AE26">
            <v>-8</v>
          </cell>
          <cell r="AF26">
            <v>2</v>
          </cell>
          <cell r="AG26">
            <v>657</v>
          </cell>
          <cell r="AH26">
            <v>253</v>
          </cell>
          <cell r="AI26">
            <v>446</v>
          </cell>
          <cell r="AK26" t="str">
            <v>2000</v>
          </cell>
          <cell r="AL26">
            <v>28235</v>
          </cell>
          <cell r="AM26">
            <v>14024</v>
          </cell>
          <cell r="AN26">
            <v>7</v>
          </cell>
        </row>
        <row r="27">
          <cell r="AA27" t="str">
            <v>Dec'79</v>
          </cell>
          <cell r="AB27">
            <v>214</v>
          </cell>
          <cell r="AC27">
            <v>426</v>
          </cell>
          <cell r="AD27">
            <v>-3</v>
          </cell>
          <cell r="AE27">
            <v>-8</v>
          </cell>
          <cell r="AF27">
            <v>2</v>
          </cell>
          <cell r="AG27">
            <v>640</v>
          </cell>
          <cell r="AH27">
            <v>243</v>
          </cell>
          <cell r="AI27">
            <v>431</v>
          </cell>
          <cell r="AK27" t="str">
            <v>2001</v>
          </cell>
          <cell r="AL27">
            <v>32278</v>
          </cell>
          <cell r="AM27">
            <v>17049</v>
          </cell>
          <cell r="AN27">
            <v>14</v>
          </cell>
        </row>
        <row r="28">
          <cell r="AA28" t="str">
            <v>Jan'80</v>
          </cell>
          <cell r="AB28">
            <v>247</v>
          </cell>
          <cell r="AC28">
            <v>487</v>
          </cell>
          <cell r="AD28">
            <v>-8</v>
          </cell>
          <cell r="AE28">
            <v>-8</v>
          </cell>
          <cell r="AF28">
            <v>-1</v>
          </cell>
          <cell r="AG28">
            <v>734</v>
          </cell>
          <cell r="AH28">
            <v>234</v>
          </cell>
          <cell r="AI28">
            <v>443</v>
          </cell>
          <cell r="AK28" t="str">
            <v>2002</v>
          </cell>
          <cell r="AL28">
            <v>37472</v>
          </cell>
          <cell r="AM28">
            <v>46951</v>
          </cell>
          <cell r="AN28">
            <v>16</v>
          </cell>
        </row>
        <row r="29">
          <cell r="AA29" t="str">
            <v>Feb'80</v>
          </cell>
          <cell r="AB29">
            <v>263</v>
          </cell>
          <cell r="AC29">
            <v>573</v>
          </cell>
          <cell r="AD29">
            <v>23</v>
          </cell>
          <cell r="AE29">
            <v>7</v>
          </cell>
          <cell r="AF29">
            <v>9</v>
          </cell>
          <cell r="AG29">
            <v>836</v>
          </cell>
          <cell r="AH29">
            <v>241</v>
          </cell>
          <cell r="AI29">
            <v>495</v>
          </cell>
          <cell r="AK29" t="str">
            <v>2003</v>
          </cell>
          <cell r="AL29">
            <v>39310</v>
          </cell>
          <cell r="AM29">
            <v>61330</v>
          </cell>
          <cell r="AN29">
            <v>5</v>
          </cell>
        </row>
        <row r="30">
          <cell r="AA30" t="str">
            <v>Mar'80</v>
          </cell>
          <cell r="AB30">
            <v>211</v>
          </cell>
          <cell r="AC30">
            <v>501</v>
          </cell>
          <cell r="AD30">
            <v>5</v>
          </cell>
          <cell r="AE30">
            <v>6</v>
          </cell>
          <cell r="AF30">
            <v>1</v>
          </cell>
          <cell r="AG30">
            <v>712</v>
          </cell>
          <cell r="AH30">
            <v>240</v>
          </cell>
          <cell r="AI30">
            <v>520</v>
          </cell>
          <cell r="AK30" t="str">
            <v>2004</v>
          </cell>
          <cell r="AL30">
            <v>39213</v>
          </cell>
          <cell r="AM30">
            <v>79061</v>
          </cell>
          <cell r="AN30">
            <v>0</v>
          </cell>
        </row>
        <row r="31">
          <cell r="AA31" t="str">
            <v>Apr'80</v>
          </cell>
          <cell r="AB31">
            <v>235</v>
          </cell>
          <cell r="AC31">
            <v>448</v>
          </cell>
          <cell r="AD31">
            <v>5</v>
          </cell>
          <cell r="AE31">
            <v>6</v>
          </cell>
          <cell r="AF31">
            <v>0</v>
          </cell>
          <cell r="AG31">
            <v>683</v>
          </cell>
          <cell r="AH31">
            <v>236</v>
          </cell>
          <cell r="AI31">
            <v>507</v>
          </cell>
          <cell r="AK31" t="str">
            <v>2005</v>
          </cell>
          <cell r="AL31">
            <v>36843</v>
          </cell>
          <cell r="AM31">
            <v>99711</v>
          </cell>
          <cell r="AN31">
            <v>-6</v>
          </cell>
        </row>
        <row r="32">
          <cell r="AA32" t="str">
            <v>May'80</v>
          </cell>
          <cell r="AB32">
            <v>211</v>
          </cell>
          <cell r="AC32">
            <v>500</v>
          </cell>
          <cell r="AD32">
            <v>20</v>
          </cell>
          <cell r="AE32">
            <v>8</v>
          </cell>
          <cell r="AF32">
            <v>-2</v>
          </cell>
          <cell r="AG32">
            <v>711</v>
          </cell>
          <cell r="AH32">
            <v>219</v>
          </cell>
          <cell r="AI32">
            <v>483</v>
          </cell>
          <cell r="AK32" t="str">
            <v>2006</v>
          </cell>
          <cell r="AL32">
            <v>34137</v>
          </cell>
          <cell r="AM32">
            <v>127293</v>
          </cell>
          <cell r="AN32">
            <v>-7</v>
          </cell>
        </row>
        <row r="33">
          <cell r="AA33" t="str">
            <v>Jun'80</v>
          </cell>
          <cell r="AB33">
            <v>238</v>
          </cell>
          <cell r="AC33">
            <v>529</v>
          </cell>
          <cell r="AD33">
            <v>19</v>
          </cell>
          <cell r="AE33">
            <v>10</v>
          </cell>
          <cell r="AF33">
            <v>-1</v>
          </cell>
          <cell r="AG33">
            <v>767</v>
          </cell>
          <cell r="AH33">
            <v>228</v>
          </cell>
          <cell r="AI33">
            <v>492</v>
          </cell>
          <cell r="AK33" t="str">
            <v>2007</v>
          </cell>
          <cell r="AL33">
            <v>29160</v>
          </cell>
          <cell r="AM33">
            <v>135437</v>
          </cell>
          <cell r="AN33">
            <v>-15</v>
          </cell>
        </row>
        <row r="34">
          <cell r="AA34" t="str">
            <v>Jul'80</v>
          </cell>
          <cell r="AB34">
            <v>245</v>
          </cell>
          <cell r="AC34">
            <v>515</v>
          </cell>
          <cell r="AD34">
            <v>7</v>
          </cell>
          <cell r="AE34">
            <v>10</v>
          </cell>
          <cell r="AF34">
            <v>1</v>
          </cell>
          <cell r="AG34">
            <v>760</v>
          </cell>
          <cell r="AH34">
            <v>231</v>
          </cell>
          <cell r="AI34">
            <v>515</v>
          </cell>
          <cell r="AK34" t="str">
            <v>2008</v>
          </cell>
          <cell r="AL34">
            <v>29291</v>
          </cell>
          <cell r="AM34">
            <v>125922</v>
          </cell>
          <cell r="AN34">
            <v>0</v>
          </cell>
        </row>
        <row r="35">
          <cell r="AA35" t="str">
            <v>Aug'80</v>
          </cell>
          <cell r="AB35">
            <v>227</v>
          </cell>
          <cell r="AC35">
            <v>505</v>
          </cell>
          <cell r="AD35">
            <v>6</v>
          </cell>
          <cell r="AE35">
            <v>9</v>
          </cell>
          <cell r="AF35">
            <v>1</v>
          </cell>
          <cell r="AG35">
            <v>732</v>
          </cell>
          <cell r="AH35">
            <v>237</v>
          </cell>
          <cell r="AI35">
            <v>516</v>
          </cell>
          <cell r="AK35" t="str">
            <v>2009</v>
          </cell>
          <cell r="AL35">
            <v>32687</v>
          </cell>
          <cell r="AM35">
            <v>130234</v>
          </cell>
          <cell r="AN35">
            <v>12</v>
          </cell>
        </row>
        <row r="36">
          <cell r="AA36" t="str">
            <v>Sep'80</v>
          </cell>
          <cell r="AB36">
            <v>239</v>
          </cell>
          <cell r="AC36">
            <v>578</v>
          </cell>
          <cell r="AD36">
            <v>23</v>
          </cell>
          <cell r="AE36">
            <v>11</v>
          </cell>
          <cell r="AF36">
            <v>0</v>
          </cell>
          <cell r="AG36">
            <v>817</v>
          </cell>
          <cell r="AH36">
            <v>237</v>
          </cell>
          <cell r="AI36">
            <v>533</v>
          </cell>
          <cell r="AK36" t="str">
            <v>2010</v>
          </cell>
          <cell r="AL36">
            <v>31998</v>
          </cell>
          <cell r="AM36">
            <v>136474</v>
          </cell>
          <cell r="AN36">
            <v>-2</v>
          </cell>
        </row>
        <row r="37">
          <cell r="AA37" t="str">
            <v>Oct'80</v>
          </cell>
          <cell r="AB37">
            <v>265</v>
          </cell>
          <cell r="AC37">
            <v>598</v>
          </cell>
          <cell r="AD37">
            <v>32</v>
          </cell>
          <cell r="AE37">
            <v>13</v>
          </cell>
          <cell r="AF37">
            <v>0</v>
          </cell>
          <cell r="AG37">
            <v>863</v>
          </cell>
          <cell r="AH37">
            <v>244</v>
          </cell>
          <cell r="AI37">
            <v>560</v>
          </cell>
          <cell r="AK37" t="str">
            <v>2011</v>
          </cell>
          <cell r="AL37">
            <v>30099</v>
          </cell>
          <cell r="AM37">
            <v>129331</v>
          </cell>
          <cell r="AN37">
            <v>-6</v>
          </cell>
        </row>
        <row r="38">
          <cell r="AA38" t="str">
            <v>Nov'80</v>
          </cell>
          <cell r="AB38">
            <v>221</v>
          </cell>
          <cell r="AC38">
            <v>486</v>
          </cell>
          <cell r="AD38">
            <v>17</v>
          </cell>
          <cell r="AE38">
            <v>13</v>
          </cell>
          <cell r="AF38">
            <v>-1</v>
          </cell>
          <cell r="AG38">
            <v>707</v>
          </cell>
          <cell r="AH38">
            <v>242</v>
          </cell>
          <cell r="AI38">
            <v>554</v>
          </cell>
        </row>
        <row r="39">
          <cell r="AA39" t="str">
            <v>Dec'80</v>
          </cell>
          <cell r="AB39">
            <v>223</v>
          </cell>
          <cell r="AC39">
            <v>595</v>
          </cell>
          <cell r="AD39">
            <v>40</v>
          </cell>
          <cell r="AE39">
            <v>15</v>
          </cell>
          <cell r="AF39">
            <v>0</v>
          </cell>
          <cell r="AG39">
            <v>818</v>
          </cell>
          <cell r="AH39">
            <v>236</v>
          </cell>
          <cell r="AI39">
            <v>560</v>
          </cell>
        </row>
        <row r="40">
          <cell r="AA40" t="str">
            <v>Jan'81</v>
          </cell>
          <cell r="AB40">
            <v>250</v>
          </cell>
          <cell r="AC40">
            <v>585</v>
          </cell>
          <cell r="AD40">
            <v>20</v>
          </cell>
          <cell r="AE40">
            <v>20</v>
          </cell>
          <cell r="AF40">
            <v>1</v>
          </cell>
          <cell r="AG40">
            <v>835</v>
          </cell>
          <cell r="AH40">
            <v>231</v>
          </cell>
          <cell r="AI40">
            <v>555</v>
          </cell>
        </row>
        <row r="41">
          <cell r="AA41" t="str">
            <v>Feb'81</v>
          </cell>
          <cell r="AB41">
            <v>272</v>
          </cell>
          <cell r="AC41">
            <v>671</v>
          </cell>
          <cell r="AD41">
            <v>17</v>
          </cell>
          <cell r="AE41">
            <v>18</v>
          </cell>
          <cell r="AF41">
            <v>2</v>
          </cell>
          <cell r="AG41">
            <v>943</v>
          </cell>
          <cell r="AH41">
            <v>248</v>
          </cell>
          <cell r="AI41">
            <v>617</v>
          </cell>
        </row>
        <row r="42">
          <cell r="AA42" t="str">
            <v>Mar'81</v>
          </cell>
          <cell r="AB42">
            <v>290</v>
          </cell>
          <cell r="AC42">
            <v>680</v>
          </cell>
          <cell r="AD42">
            <v>36</v>
          </cell>
          <cell r="AE42">
            <v>24</v>
          </cell>
          <cell r="AF42">
            <v>13</v>
          </cell>
          <cell r="AG42">
            <v>970</v>
          </cell>
          <cell r="AH42">
            <v>271</v>
          </cell>
          <cell r="AI42">
            <v>645</v>
          </cell>
        </row>
        <row r="43">
          <cell r="AA43" t="str">
            <v>Apr'81</v>
          </cell>
          <cell r="AB43">
            <v>268</v>
          </cell>
          <cell r="AC43">
            <v>603</v>
          </cell>
          <cell r="AD43">
            <v>35</v>
          </cell>
          <cell r="AE43">
            <v>26</v>
          </cell>
          <cell r="AF43">
            <v>13</v>
          </cell>
          <cell r="AG43">
            <v>871</v>
          </cell>
          <cell r="AH43">
            <v>277</v>
          </cell>
          <cell r="AI43">
            <v>651</v>
          </cell>
        </row>
        <row r="44">
          <cell r="AA44" t="str">
            <v>May'81</v>
          </cell>
          <cell r="AB44">
            <v>246</v>
          </cell>
          <cell r="AC44">
            <v>593</v>
          </cell>
          <cell r="AD44">
            <v>19</v>
          </cell>
          <cell r="AE44">
            <v>25</v>
          </cell>
          <cell r="AF44">
            <v>14</v>
          </cell>
          <cell r="AG44">
            <v>839</v>
          </cell>
          <cell r="AH44">
            <v>268</v>
          </cell>
          <cell r="AI44">
            <v>625</v>
          </cell>
        </row>
        <row r="45">
          <cell r="AA45" t="str">
            <v>Jun'81</v>
          </cell>
          <cell r="AB45">
            <v>251</v>
          </cell>
          <cell r="AC45">
            <v>644</v>
          </cell>
          <cell r="AD45">
            <v>22</v>
          </cell>
          <cell r="AE45">
            <v>24</v>
          </cell>
          <cell r="AF45">
            <v>12</v>
          </cell>
          <cell r="AG45">
            <v>895</v>
          </cell>
          <cell r="AH45">
            <v>255</v>
          </cell>
          <cell r="AI45">
            <v>613</v>
          </cell>
        </row>
        <row r="46">
          <cell r="AA46" t="str">
            <v>Jul'81</v>
          </cell>
          <cell r="AB46">
            <v>287</v>
          </cell>
          <cell r="AC46">
            <v>771</v>
          </cell>
          <cell r="AD46">
            <v>50</v>
          </cell>
          <cell r="AE46">
            <v>28</v>
          </cell>
          <cell r="AF46">
            <v>13</v>
          </cell>
          <cell r="AG46">
            <v>1058</v>
          </cell>
          <cell r="AH46">
            <v>261</v>
          </cell>
          <cell r="AI46">
            <v>669</v>
          </cell>
        </row>
        <row r="47">
          <cell r="AA47" t="str">
            <v>Aug'81</v>
          </cell>
          <cell r="AB47">
            <v>269</v>
          </cell>
          <cell r="AC47">
            <v>681</v>
          </cell>
          <cell r="AD47">
            <v>35</v>
          </cell>
          <cell r="AE47">
            <v>29</v>
          </cell>
          <cell r="AF47">
            <v>14</v>
          </cell>
          <cell r="AG47">
            <v>950</v>
          </cell>
          <cell r="AH47">
            <v>269</v>
          </cell>
          <cell r="AI47">
            <v>699</v>
          </cell>
        </row>
        <row r="48">
          <cell r="AA48" t="str">
            <v>Sep'81</v>
          </cell>
          <cell r="AB48">
            <v>239</v>
          </cell>
          <cell r="AC48">
            <v>722</v>
          </cell>
          <cell r="AD48">
            <v>25</v>
          </cell>
          <cell r="AE48">
            <v>28</v>
          </cell>
          <cell r="AF48">
            <v>12</v>
          </cell>
          <cell r="AG48">
            <v>961</v>
          </cell>
          <cell r="AH48">
            <v>265</v>
          </cell>
          <cell r="AI48">
            <v>725</v>
          </cell>
        </row>
        <row r="49">
          <cell r="AA49" t="str">
            <v>Oct'81</v>
          </cell>
          <cell r="AB49">
            <v>278</v>
          </cell>
          <cell r="AC49">
            <v>797</v>
          </cell>
          <cell r="AD49">
            <v>33</v>
          </cell>
          <cell r="AE49">
            <v>29</v>
          </cell>
          <cell r="AF49">
            <v>11</v>
          </cell>
          <cell r="AG49">
            <v>1075</v>
          </cell>
          <cell r="AH49">
            <v>262</v>
          </cell>
          <cell r="AI49">
            <v>733</v>
          </cell>
        </row>
        <row r="50">
          <cell r="AA50" t="str">
            <v>Nov'81</v>
          </cell>
          <cell r="AB50">
            <v>247</v>
          </cell>
          <cell r="AC50">
            <v>816</v>
          </cell>
          <cell r="AD50">
            <v>68</v>
          </cell>
          <cell r="AE50">
            <v>32</v>
          </cell>
          <cell r="AF50">
            <v>11</v>
          </cell>
          <cell r="AG50">
            <v>1063</v>
          </cell>
          <cell r="AH50">
            <v>255</v>
          </cell>
          <cell r="AI50">
            <v>778</v>
          </cell>
        </row>
        <row r="51">
          <cell r="AA51" t="str">
            <v>Dec'81</v>
          </cell>
          <cell r="AB51">
            <v>262</v>
          </cell>
          <cell r="AC51">
            <v>931</v>
          </cell>
          <cell r="AD51">
            <v>56</v>
          </cell>
          <cell r="AE51">
            <v>35</v>
          </cell>
          <cell r="AF51">
            <v>12</v>
          </cell>
          <cell r="AG51">
            <v>1193</v>
          </cell>
          <cell r="AH51">
            <v>262</v>
          </cell>
          <cell r="AI51">
            <v>848</v>
          </cell>
        </row>
        <row r="52">
          <cell r="AA52" t="str">
            <v>Jan'82</v>
          </cell>
          <cell r="AB52">
            <v>229</v>
          </cell>
          <cell r="AC52">
            <v>843</v>
          </cell>
          <cell r="AD52">
            <v>44</v>
          </cell>
          <cell r="AE52">
            <v>44</v>
          </cell>
          <cell r="AF52">
            <v>-8</v>
          </cell>
          <cell r="AG52">
            <v>1072</v>
          </cell>
          <cell r="AH52">
            <v>246</v>
          </cell>
          <cell r="AI52">
            <v>863</v>
          </cell>
        </row>
        <row r="53">
          <cell r="AA53" t="str">
            <v>Feb'82</v>
          </cell>
          <cell r="AB53">
            <v>309</v>
          </cell>
          <cell r="AC53">
            <v>1031</v>
          </cell>
          <cell r="AD53">
            <v>54</v>
          </cell>
          <cell r="AE53">
            <v>49</v>
          </cell>
          <cell r="AF53">
            <v>3</v>
          </cell>
          <cell r="AG53">
            <v>1340</v>
          </cell>
          <cell r="AH53">
            <v>267</v>
          </cell>
          <cell r="AI53">
            <v>935</v>
          </cell>
        </row>
        <row r="54">
          <cell r="AA54" t="str">
            <v>Mar'82</v>
          </cell>
          <cell r="AB54">
            <v>324</v>
          </cell>
          <cell r="AC54">
            <v>964</v>
          </cell>
          <cell r="AD54">
            <v>42</v>
          </cell>
          <cell r="AE54">
            <v>47</v>
          </cell>
          <cell r="AF54">
            <v>6</v>
          </cell>
          <cell r="AG54">
            <v>1288</v>
          </cell>
          <cell r="AH54">
            <v>287</v>
          </cell>
          <cell r="AI54">
            <v>946</v>
          </cell>
        </row>
        <row r="55">
          <cell r="AA55" t="str">
            <v>Apr'82</v>
          </cell>
          <cell r="AB55">
            <v>326</v>
          </cell>
          <cell r="AC55">
            <v>955</v>
          </cell>
          <cell r="AD55">
            <v>58</v>
          </cell>
          <cell r="AE55">
            <v>49</v>
          </cell>
          <cell r="AF55">
            <v>10</v>
          </cell>
          <cell r="AG55">
            <v>1281</v>
          </cell>
          <cell r="AH55">
            <v>320</v>
          </cell>
          <cell r="AI55">
            <v>983</v>
          </cell>
        </row>
        <row r="56">
          <cell r="AA56" t="str">
            <v>May'82</v>
          </cell>
          <cell r="AB56">
            <v>271</v>
          </cell>
          <cell r="AC56">
            <v>893</v>
          </cell>
          <cell r="AD56">
            <v>51</v>
          </cell>
          <cell r="AE56">
            <v>50</v>
          </cell>
          <cell r="AF56">
            <v>10</v>
          </cell>
          <cell r="AG56">
            <v>1164</v>
          </cell>
          <cell r="AH56">
            <v>307</v>
          </cell>
          <cell r="AI56">
            <v>937</v>
          </cell>
        </row>
        <row r="57">
          <cell r="AA57" t="str">
            <v>Jun'82</v>
          </cell>
          <cell r="AB57">
            <v>327</v>
          </cell>
          <cell r="AC57">
            <v>990</v>
          </cell>
          <cell r="AD57">
            <v>54</v>
          </cell>
          <cell r="AE57">
            <v>50</v>
          </cell>
          <cell r="AF57">
            <v>13</v>
          </cell>
          <cell r="AG57">
            <v>1317</v>
          </cell>
          <cell r="AH57">
            <v>308</v>
          </cell>
          <cell r="AI57">
            <v>946</v>
          </cell>
        </row>
        <row r="58">
          <cell r="AA58" t="str">
            <v>Jul'82</v>
          </cell>
          <cell r="AB58">
            <v>345</v>
          </cell>
          <cell r="AC58">
            <v>917</v>
          </cell>
          <cell r="AD58">
            <v>19</v>
          </cell>
          <cell r="AE58">
            <v>45</v>
          </cell>
          <cell r="AF58">
            <v>14</v>
          </cell>
          <cell r="AG58">
            <v>1262</v>
          </cell>
          <cell r="AH58">
            <v>314</v>
          </cell>
          <cell r="AI58">
            <v>933</v>
          </cell>
        </row>
        <row r="59">
          <cell r="AA59" t="str">
            <v>Aug'82</v>
          </cell>
          <cell r="AB59">
            <v>353</v>
          </cell>
          <cell r="AC59">
            <v>938</v>
          </cell>
          <cell r="AD59">
            <v>38</v>
          </cell>
          <cell r="AE59">
            <v>44</v>
          </cell>
          <cell r="AF59">
            <v>16</v>
          </cell>
          <cell r="AG59">
            <v>1291</v>
          </cell>
          <cell r="AH59">
            <v>342</v>
          </cell>
          <cell r="AI59">
            <v>948</v>
          </cell>
        </row>
        <row r="60">
          <cell r="AA60" t="str">
            <v>Sep'82</v>
          </cell>
          <cell r="AB60">
            <v>389</v>
          </cell>
          <cell r="AC60">
            <v>1001</v>
          </cell>
          <cell r="AD60">
            <v>39</v>
          </cell>
          <cell r="AE60">
            <v>43</v>
          </cell>
          <cell r="AF60">
            <v>21</v>
          </cell>
          <cell r="AG60">
            <v>1390</v>
          </cell>
          <cell r="AH60">
            <v>362</v>
          </cell>
          <cell r="AI60">
            <v>952</v>
          </cell>
        </row>
        <row r="61">
          <cell r="AA61" t="str">
            <v>Oct'82</v>
          </cell>
          <cell r="AB61">
            <v>314</v>
          </cell>
          <cell r="AC61">
            <v>1027</v>
          </cell>
          <cell r="AD61">
            <v>29</v>
          </cell>
          <cell r="AE61">
            <v>42</v>
          </cell>
          <cell r="AF61">
            <v>20</v>
          </cell>
          <cell r="AG61">
            <v>1341</v>
          </cell>
          <cell r="AH61">
            <v>352</v>
          </cell>
          <cell r="AI61">
            <v>989</v>
          </cell>
        </row>
        <row r="62">
          <cell r="AA62" t="str">
            <v>Nov'82</v>
          </cell>
          <cell r="AB62">
            <v>355</v>
          </cell>
          <cell r="AC62">
            <v>1099</v>
          </cell>
          <cell r="AD62">
            <v>35</v>
          </cell>
          <cell r="AE62">
            <v>41</v>
          </cell>
          <cell r="AF62">
            <v>22</v>
          </cell>
          <cell r="AG62">
            <v>1454</v>
          </cell>
          <cell r="AH62">
            <v>353</v>
          </cell>
          <cell r="AI62">
            <v>1042</v>
          </cell>
        </row>
        <row r="63">
          <cell r="AA63" t="str">
            <v>Dec'82</v>
          </cell>
          <cell r="AB63">
            <v>419</v>
          </cell>
          <cell r="AC63">
            <v>1257</v>
          </cell>
          <cell r="AD63">
            <v>35</v>
          </cell>
          <cell r="AE63">
            <v>40</v>
          </cell>
          <cell r="AF63">
            <v>25</v>
          </cell>
          <cell r="AG63">
            <v>1676</v>
          </cell>
          <cell r="AH63">
            <v>363</v>
          </cell>
          <cell r="AI63">
            <v>1128</v>
          </cell>
        </row>
        <row r="64">
          <cell r="AA64" t="str">
            <v>Jan'83</v>
          </cell>
          <cell r="AB64">
            <v>320</v>
          </cell>
          <cell r="AC64">
            <v>1065</v>
          </cell>
          <cell r="AD64">
            <v>26</v>
          </cell>
          <cell r="AE64">
            <v>26</v>
          </cell>
          <cell r="AF64">
            <v>40</v>
          </cell>
          <cell r="AG64">
            <v>1385</v>
          </cell>
          <cell r="AH64">
            <v>365</v>
          </cell>
          <cell r="AI64">
            <v>1140</v>
          </cell>
        </row>
        <row r="65">
          <cell r="AA65" t="str">
            <v>Feb'83</v>
          </cell>
          <cell r="AB65">
            <v>342</v>
          </cell>
          <cell r="AC65">
            <v>1091</v>
          </cell>
          <cell r="AD65">
            <v>6</v>
          </cell>
          <cell r="AE65">
            <v>15</v>
          </cell>
          <cell r="AF65">
            <v>23</v>
          </cell>
          <cell r="AG65">
            <v>1433</v>
          </cell>
          <cell r="AH65">
            <v>360</v>
          </cell>
          <cell r="AI65">
            <v>1138</v>
          </cell>
        </row>
        <row r="66">
          <cell r="AA66" t="str">
            <v>Mar'83</v>
          </cell>
          <cell r="AB66">
            <v>395</v>
          </cell>
          <cell r="AC66">
            <v>1075</v>
          </cell>
          <cell r="AD66">
            <v>12</v>
          </cell>
          <cell r="AE66">
            <v>14</v>
          </cell>
          <cell r="AF66">
            <v>23</v>
          </cell>
          <cell r="AG66">
            <v>1470</v>
          </cell>
          <cell r="AH66">
            <v>352</v>
          </cell>
          <cell r="AI66">
            <v>1077</v>
          </cell>
        </row>
        <row r="67">
          <cell r="AA67" t="str">
            <v>Apr'83</v>
          </cell>
          <cell r="AB67">
            <v>355</v>
          </cell>
          <cell r="AC67">
            <v>1070</v>
          </cell>
          <cell r="AD67">
            <v>12</v>
          </cell>
          <cell r="AE67">
            <v>13</v>
          </cell>
          <cell r="AF67">
            <v>19</v>
          </cell>
          <cell r="AG67">
            <v>1425</v>
          </cell>
          <cell r="AH67">
            <v>364</v>
          </cell>
          <cell r="AI67">
            <v>1079</v>
          </cell>
        </row>
        <row r="68">
          <cell r="AA68" t="str">
            <v>May'83</v>
          </cell>
          <cell r="AB68">
            <v>305</v>
          </cell>
          <cell r="AC68">
            <v>932</v>
          </cell>
          <cell r="AD68">
            <v>4</v>
          </cell>
          <cell r="AE68">
            <v>12</v>
          </cell>
          <cell r="AF68">
            <v>18</v>
          </cell>
          <cell r="AG68">
            <v>1237</v>
          </cell>
          <cell r="AH68">
            <v>352</v>
          </cell>
          <cell r="AI68">
            <v>1026</v>
          </cell>
        </row>
        <row r="69">
          <cell r="AA69" t="str">
            <v>Jun'83</v>
          </cell>
          <cell r="AB69">
            <v>401</v>
          </cell>
          <cell r="AC69">
            <v>1003</v>
          </cell>
          <cell r="AD69">
            <v>1</v>
          </cell>
          <cell r="AE69">
            <v>10</v>
          </cell>
          <cell r="AF69">
            <v>19</v>
          </cell>
          <cell r="AG69">
            <v>1404</v>
          </cell>
          <cell r="AH69">
            <v>354</v>
          </cell>
          <cell r="AI69">
            <v>1002</v>
          </cell>
        </row>
        <row r="70">
          <cell r="AA70" t="str">
            <v>Jul'83</v>
          </cell>
          <cell r="AB70">
            <v>345</v>
          </cell>
          <cell r="AC70">
            <v>906</v>
          </cell>
          <cell r="AD70">
            <v>-1</v>
          </cell>
          <cell r="AE70">
            <v>8</v>
          </cell>
          <cell r="AF70">
            <v>16</v>
          </cell>
          <cell r="AG70">
            <v>1251</v>
          </cell>
          <cell r="AH70">
            <v>350</v>
          </cell>
          <cell r="AI70">
            <v>947</v>
          </cell>
        </row>
        <row r="71">
          <cell r="AA71" t="str">
            <v>Aug'83</v>
          </cell>
          <cell r="AB71">
            <v>359</v>
          </cell>
          <cell r="AC71">
            <v>961</v>
          </cell>
          <cell r="AD71">
            <v>2</v>
          </cell>
          <cell r="AE71">
            <v>8</v>
          </cell>
          <cell r="AF71">
            <v>14</v>
          </cell>
          <cell r="AG71">
            <v>1320</v>
          </cell>
          <cell r="AH71">
            <v>368</v>
          </cell>
          <cell r="AI71">
            <v>957</v>
          </cell>
        </row>
        <row r="72">
          <cell r="AA72" t="str">
            <v>Sep'83</v>
          </cell>
          <cell r="AB72">
            <v>337</v>
          </cell>
          <cell r="AC72">
            <v>895</v>
          </cell>
          <cell r="AD72">
            <v>-11</v>
          </cell>
          <cell r="AE72">
            <v>5</v>
          </cell>
          <cell r="AF72">
            <v>10</v>
          </cell>
          <cell r="AG72">
            <v>1232</v>
          </cell>
          <cell r="AH72">
            <v>347</v>
          </cell>
          <cell r="AI72">
            <v>921</v>
          </cell>
        </row>
        <row r="73">
          <cell r="AA73" t="str">
            <v>Oct'83</v>
          </cell>
          <cell r="AB73">
            <v>351</v>
          </cell>
          <cell r="AC73">
            <v>974</v>
          </cell>
          <cell r="AD73">
            <v>-5</v>
          </cell>
          <cell r="AE73">
            <v>4</v>
          </cell>
          <cell r="AF73">
            <v>10</v>
          </cell>
          <cell r="AG73">
            <v>1325</v>
          </cell>
          <cell r="AH73">
            <v>349</v>
          </cell>
          <cell r="AI73">
            <v>943</v>
          </cell>
        </row>
        <row r="74">
          <cell r="AA74" t="str">
            <v>Nov'83</v>
          </cell>
          <cell r="AB74">
            <v>373</v>
          </cell>
          <cell r="AC74">
            <v>863</v>
          </cell>
          <cell r="AD74">
            <v>-21</v>
          </cell>
          <cell r="AE74">
            <v>2</v>
          </cell>
          <cell r="AF74">
            <v>10</v>
          </cell>
          <cell r="AG74">
            <v>1236</v>
          </cell>
          <cell r="AH74">
            <v>354</v>
          </cell>
          <cell r="AI74">
            <v>911</v>
          </cell>
        </row>
        <row r="75">
          <cell r="AA75" t="str">
            <v>Dec'83</v>
          </cell>
          <cell r="AB75">
            <v>386</v>
          </cell>
          <cell r="AC75">
            <v>1010</v>
          </cell>
          <cell r="AD75">
            <v>-20</v>
          </cell>
          <cell r="AE75">
            <v>-1</v>
          </cell>
          <cell r="AF75">
            <v>8</v>
          </cell>
          <cell r="AG75">
            <v>1396</v>
          </cell>
          <cell r="AH75">
            <v>370</v>
          </cell>
          <cell r="AI75">
            <v>949</v>
          </cell>
        </row>
        <row r="76">
          <cell r="AA76" t="str">
            <v>Jan'84</v>
          </cell>
          <cell r="AB76">
            <v>370</v>
          </cell>
          <cell r="AC76">
            <v>1018</v>
          </cell>
          <cell r="AD76">
            <v>-4</v>
          </cell>
          <cell r="AE76">
            <v>-4</v>
          </cell>
          <cell r="AF76">
            <v>16</v>
          </cell>
          <cell r="AG76">
            <v>1388</v>
          </cell>
          <cell r="AH76">
            <v>376</v>
          </cell>
          <cell r="AI76">
            <v>964</v>
          </cell>
        </row>
        <row r="77">
          <cell r="AA77" t="str">
            <v>Feb'84</v>
          </cell>
          <cell r="AB77">
            <v>382</v>
          </cell>
          <cell r="AC77">
            <v>988</v>
          </cell>
          <cell r="AD77">
            <v>-9</v>
          </cell>
          <cell r="AE77">
            <v>-7</v>
          </cell>
          <cell r="AF77">
            <v>14</v>
          </cell>
          <cell r="AG77">
            <v>1370</v>
          </cell>
          <cell r="AH77">
            <v>379</v>
          </cell>
          <cell r="AI77">
            <v>1005</v>
          </cell>
        </row>
        <row r="78">
          <cell r="AA78" t="str">
            <v>Mar'84</v>
          </cell>
          <cell r="AB78">
            <v>470</v>
          </cell>
          <cell r="AC78">
            <v>1078</v>
          </cell>
          <cell r="AD78">
            <v>0</v>
          </cell>
          <cell r="AE78">
            <v>-5</v>
          </cell>
          <cell r="AF78">
            <v>16</v>
          </cell>
          <cell r="AG78">
            <v>1548</v>
          </cell>
          <cell r="AH78">
            <v>407</v>
          </cell>
          <cell r="AI78">
            <v>1028</v>
          </cell>
        </row>
        <row r="79">
          <cell r="AA79" t="str">
            <v>Apr'84</v>
          </cell>
          <cell r="AB79">
            <v>409</v>
          </cell>
          <cell r="AC79">
            <v>958</v>
          </cell>
          <cell r="AD79">
            <v>-10</v>
          </cell>
          <cell r="AE79">
            <v>-6</v>
          </cell>
          <cell r="AF79">
            <v>16</v>
          </cell>
          <cell r="AG79">
            <v>1367</v>
          </cell>
          <cell r="AH79">
            <v>420</v>
          </cell>
          <cell r="AI79">
            <v>1008</v>
          </cell>
        </row>
        <row r="80">
          <cell r="AA80" t="str">
            <v>May'84</v>
          </cell>
          <cell r="AB80">
            <v>329</v>
          </cell>
          <cell r="AC80">
            <v>918</v>
          </cell>
          <cell r="AD80">
            <v>-2</v>
          </cell>
          <cell r="AE80">
            <v>-5</v>
          </cell>
          <cell r="AF80">
            <v>14</v>
          </cell>
          <cell r="AG80">
            <v>1247</v>
          </cell>
          <cell r="AH80">
            <v>403</v>
          </cell>
          <cell r="AI80">
            <v>985</v>
          </cell>
        </row>
        <row r="81">
          <cell r="AA81" t="str">
            <v>Jun'84</v>
          </cell>
          <cell r="AB81">
            <v>409</v>
          </cell>
          <cell r="AC81">
            <v>1066</v>
          </cell>
          <cell r="AD81">
            <v>6</v>
          </cell>
          <cell r="AE81">
            <v>-3</v>
          </cell>
          <cell r="AF81">
            <v>12</v>
          </cell>
          <cell r="AG81">
            <v>1475</v>
          </cell>
          <cell r="AH81">
            <v>382</v>
          </cell>
          <cell r="AI81">
            <v>981</v>
          </cell>
        </row>
        <row r="82">
          <cell r="AA82" t="str">
            <v>Jul'84</v>
          </cell>
          <cell r="AB82">
            <v>385</v>
          </cell>
          <cell r="AC82">
            <v>981</v>
          </cell>
          <cell r="AD82">
            <v>8</v>
          </cell>
          <cell r="AE82">
            <v>-2</v>
          </cell>
          <cell r="AF82">
            <v>12</v>
          </cell>
          <cell r="AG82">
            <v>1366</v>
          </cell>
          <cell r="AH82">
            <v>374</v>
          </cell>
          <cell r="AI82">
            <v>988</v>
          </cell>
        </row>
        <row r="83">
          <cell r="AA83" t="str">
            <v>Aug'84</v>
          </cell>
          <cell r="AB83">
            <v>392</v>
          </cell>
          <cell r="AC83">
            <v>994</v>
          </cell>
          <cell r="AD83">
            <v>3</v>
          </cell>
          <cell r="AE83">
            <v>-1</v>
          </cell>
          <cell r="AF83">
            <v>11</v>
          </cell>
          <cell r="AG83">
            <v>1386</v>
          </cell>
          <cell r="AH83">
            <v>395</v>
          </cell>
          <cell r="AI83">
            <v>1014</v>
          </cell>
        </row>
        <row r="84">
          <cell r="AA84" t="str">
            <v>Sep'84</v>
          </cell>
          <cell r="AB84">
            <v>437</v>
          </cell>
          <cell r="AC84">
            <v>968</v>
          </cell>
          <cell r="AD84">
            <v>8</v>
          </cell>
          <cell r="AE84">
            <v>0</v>
          </cell>
          <cell r="AF84">
            <v>13</v>
          </cell>
          <cell r="AG84">
            <v>1405</v>
          </cell>
          <cell r="AH84">
            <v>405</v>
          </cell>
          <cell r="AI84">
            <v>981</v>
          </cell>
        </row>
        <row r="85">
          <cell r="AA85" t="str">
            <v>Oct'84</v>
          </cell>
          <cell r="AB85">
            <v>394</v>
          </cell>
          <cell r="AC85">
            <v>952</v>
          </cell>
          <cell r="AD85">
            <v>-2</v>
          </cell>
          <cell r="AE85">
            <v>-1</v>
          </cell>
          <cell r="AF85">
            <v>13</v>
          </cell>
          <cell r="AG85">
            <v>1346</v>
          </cell>
          <cell r="AH85">
            <v>408</v>
          </cell>
          <cell r="AI85">
            <v>971</v>
          </cell>
        </row>
        <row r="86">
          <cell r="AA86" t="str">
            <v>Nov'84</v>
          </cell>
          <cell r="AB86">
            <v>364</v>
          </cell>
          <cell r="AC86">
            <v>982</v>
          </cell>
          <cell r="AD86">
            <v>14</v>
          </cell>
          <cell r="AE86">
            <v>1</v>
          </cell>
          <cell r="AF86">
            <v>12</v>
          </cell>
          <cell r="AG86">
            <v>1346</v>
          </cell>
          <cell r="AH86">
            <v>398</v>
          </cell>
          <cell r="AI86">
            <v>967</v>
          </cell>
        </row>
        <row r="87">
          <cell r="AA87" t="str">
            <v>Dec'84</v>
          </cell>
          <cell r="AB87">
            <v>401</v>
          </cell>
          <cell r="AC87">
            <v>1115</v>
          </cell>
          <cell r="AD87">
            <v>10</v>
          </cell>
          <cell r="AE87">
            <v>1</v>
          </cell>
          <cell r="AF87">
            <v>11</v>
          </cell>
          <cell r="AG87">
            <v>1516</v>
          </cell>
          <cell r="AH87">
            <v>386</v>
          </cell>
          <cell r="AI87">
            <v>1016</v>
          </cell>
        </row>
        <row r="88">
          <cell r="AA88" t="str">
            <v>Jan'85</v>
          </cell>
          <cell r="AB88">
            <v>451</v>
          </cell>
          <cell r="AC88">
            <v>1098</v>
          </cell>
          <cell r="AD88">
            <v>8</v>
          </cell>
          <cell r="AE88">
            <v>8</v>
          </cell>
          <cell r="AF88">
            <v>22</v>
          </cell>
          <cell r="AG88">
            <v>1549</v>
          </cell>
          <cell r="AH88">
            <v>405</v>
          </cell>
          <cell r="AI88">
            <v>1065</v>
          </cell>
        </row>
        <row r="89">
          <cell r="AA89" t="str">
            <v>Feb'85</v>
          </cell>
          <cell r="AB89">
            <v>470</v>
          </cell>
          <cell r="AC89">
            <v>1195</v>
          </cell>
          <cell r="AD89">
            <v>21</v>
          </cell>
          <cell r="AE89">
            <v>14</v>
          </cell>
          <cell r="AF89">
            <v>22</v>
          </cell>
          <cell r="AG89">
            <v>1665</v>
          </cell>
          <cell r="AH89">
            <v>441</v>
          </cell>
          <cell r="AI89">
            <v>1136</v>
          </cell>
        </row>
        <row r="90">
          <cell r="AA90" t="str">
            <v>Mar'85</v>
          </cell>
          <cell r="AB90">
            <v>455</v>
          </cell>
          <cell r="AC90">
            <v>1142</v>
          </cell>
          <cell r="AD90">
            <v>6</v>
          </cell>
          <cell r="AE90">
            <v>11</v>
          </cell>
          <cell r="AF90">
            <v>13</v>
          </cell>
          <cell r="AG90">
            <v>1597</v>
          </cell>
          <cell r="AH90">
            <v>459</v>
          </cell>
          <cell r="AI90">
            <v>1145</v>
          </cell>
        </row>
        <row r="91">
          <cell r="AA91" t="str">
            <v>Apr'85</v>
          </cell>
          <cell r="AB91">
            <v>408</v>
          </cell>
          <cell r="AC91">
            <v>1136</v>
          </cell>
          <cell r="AD91">
            <v>19</v>
          </cell>
          <cell r="AE91">
            <v>13</v>
          </cell>
          <cell r="AF91">
            <v>9</v>
          </cell>
          <cell r="AG91">
            <v>1544</v>
          </cell>
          <cell r="AH91">
            <v>444</v>
          </cell>
          <cell r="AI91">
            <v>1158</v>
          </cell>
        </row>
        <row r="92">
          <cell r="AA92" t="str">
            <v>May'85</v>
          </cell>
          <cell r="AB92">
            <v>353</v>
          </cell>
          <cell r="AC92">
            <v>1037</v>
          </cell>
          <cell r="AD92">
            <v>13</v>
          </cell>
          <cell r="AE92">
            <v>13</v>
          </cell>
          <cell r="AF92">
            <v>9</v>
          </cell>
          <cell r="AG92">
            <v>1390</v>
          </cell>
          <cell r="AH92">
            <v>405</v>
          </cell>
          <cell r="AI92">
            <v>1105</v>
          </cell>
        </row>
        <row r="93">
          <cell r="AA93" t="str">
            <v>Jun'85</v>
          </cell>
          <cell r="AB93">
            <v>457</v>
          </cell>
          <cell r="AC93">
            <v>1175</v>
          </cell>
          <cell r="AD93">
            <v>10</v>
          </cell>
          <cell r="AE93">
            <v>13</v>
          </cell>
          <cell r="AF93">
            <v>9</v>
          </cell>
          <cell r="AG93">
            <v>1632</v>
          </cell>
          <cell r="AH93">
            <v>406</v>
          </cell>
          <cell r="AI93">
            <v>1116</v>
          </cell>
        </row>
        <row r="94">
          <cell r="AA94" t="str">
            <v>Jul'85</v>
          </cell>
          <cell r="AB94">
            <v>417</v>
          </cell>
          <cell r="AC94">
            <v>1270</v>
          </cell>
          <cell r="AD94">
            <v>29</v>
          </cell>
          <cell r="AE94">
            <v>15</v>
          </cell>
          <cell r="AF94">
            <v>9</v>
          </cell>
          <cell r="AG94">
            <v>1687</v>
          </cell>
          <cell r="AH94">
            <v>409</v>
          </cell>
          <cell r="AI94">
            <v>1161</v>
          </cell>
        </row>
        <row r="95">
          <cell r="AA95" t="str">
            <v>Aug'85</v>
          </cell>
          <cell r="AB95">
            <v>448</v>
          </cell>
          <cell r="AC95">
            <v>1111</v>
          </cell>
          <cell r="AD95">
            <v>12</v>
          </cell>
          <cell r="AE95">
            <v>15</v>
          </cell>
          <cell r="AF95">
            <v>10</v>
          </cell>
          <cell r="AG95">
            <v>1559</v>
          </cell>
          <cell r="AH95">
            <v>441</v>
          </cell>
          <cell r="AI95">
            <v>1185</v>
          </cell>
        </row>
        <row r="96">
          <cell r="AA96" t="str">
            <v>Sep'85</v>
          </cell>
          <cell r="AB96">
            <v>446</v>
          </cell>
          <cell r="AC96">
            <v>1145</v>
          </cell>
          <cell r="AD96">
            <v>18</v>
          </cell>
          <cell r="AE96">
            <v>15</v>
          </cell>
          <cell r="AF96">
            <v>9</v>
          </cell>
          <cell r="AG96">
            <v>1591</v>
          </cell>
          <cell r="AH96">
            <v>437</v>
          </cell>
          <cell r="AI96">
            <v>1175</v>
          </cell>
        </row>
        <row r="97">
          <cell r="AA97" t="str">
            <v>Oct'85</v>
          </cell>
          <cell r="AB97">
            <v>511</v>
          </cell>
          <cell r="AC97">
            <v>1157</v>
          </cell>
          <cell r="AD97">
            <v>22</v>
          </cell>
          <cell r="AE97">
            <v>16</v>
          </cell>
          <cell r="AF97">
            <v>11</v>
          </cell>
          <cell r="AG97">
            <v>1668</v>
          </cell>
          <cell r="AH97">
            <v>468</v>
          </cell>
          <cell r="AI97">
            <v>1138</v>
          </cell>
        </row>
        <row r="98">
          <cell r="AA98" t="str">
            <v>Nov'85</v>
          </cell>
          <cell r="AB98">
            <v>385</v>
          </cell>
          <cell r="AC98">
            <v>995</v>
          </cell>
          <cell r="AD98">
            <v>1</v>
          </cell>
          <cell r="AE98">
            <v>14</v>
          </cell>
          <cell r="AF98">
            <v>11</v>
          </cell>
          <cell r="AG98">
            <v>1380</v>
          </cell>
          <cell r="AH98">
            <v>447</v>
          </cell>
          <cell r="AI98">
            <v>1099</v>
          </cell>
        </row>
        <row r="99">
          <cell r="AA99" t="str">
            <v>Dec'85</v>
          </cell>
          <cell r="AB99">
            <v>450</v>
          </cell>
          <cell r="AC99">
            <v>1164</v>
          </cell>
          <cell r="AD99">
            <v>4</v>
          </cell>
          <cell r="AE99">
            <v>13</v>
          </cell>
          <cell r="AF99">
            <v>11</v>
          </cell>
          <cell r="AG99">
            <v>1614</v>
          </cell>
          <cell r="AH99">
            <v>449</v>
          </cell>
          <cell r="AI99">
            <v>1105</v>
          </cell>
        </row>
        <row r="100">
          <cell r="AA100" t="str">
            <v>Jan'86</v>
          </cell>
          <cell r="AB100">
            <v>436</v>
          </cell>
          <cell r="AC100">
            <v>1107</v>
          </cell>
          <cell r="AD100">
            <v>1</v>
          </cell>
          <cell r="AE100">
            <v>1</v>
          </cell>
          <cell r="AF100">
            <v>-3</v>
          </cell>
          <cell r="AG100">
            <v>1543</v>
          </cell>
          <cell r="AH100">
            <v>424</v>
          </cell>
          <cell r="AI100">
            <v>1089</v>
          </cell>
        </row>
        <row r="101">
          <cell r="AA101" t="str">
            <v>Feb'86</v>
          </cell>
          <cell r="AB101">
            <v>429</v>
          </cell>
          <cell r="AC101">
            <v>1121</v>
          </cell>
          <cell r="AD101">
            <v>-6</v>
          </cell>
          <cell r="AE101">
            <v>-3</v>
          </cell>
          <cell r="AF101">
            <v>-6</v>
          </cell>
          <cell r="AG101">
            <v>1550</v>
          </cell>
          <cell r="AH101">
            <v>438</v>
          </cell>
          <cell r="AI101">
            <v>1131</v>
          </cell>
        </row>
        <row r="102">
          <cell r="AA102" t="str">
            <v>Mar'86</v>
          </cell>
          <cell r="AB102">
            <v>456</v>
          </cell>
          <cell r="AC102">
            <v>1269</v>
          </cell>
          <cell r="AD102">
            <v>11</v>
          </cell>
          <cell r="AE102">
            <v>2</v>
          </cell>
          <cell r="AF102">
            <v>-4</v>
          </cell>
          <cell r="AG102">
            <v>1725</v>
          </cell>
          <cell r="AH102">
            <v>440</v>
          </cell>
          <cell r="AI102">
            <v>1166</v>
          </cell>
        </row>
        <row r="103">
          <cell r="AA103" t="str">
            <v>Apr'86</v>
          </cell>
          <cell r="AB103">
            <v>446</v>
          </cell>
          <cell r="AC103">
            <v>1094</v>
          </cell>
          <cell r="AD103">
            <v>-4</v>
          </cell>
          <cell r="AE103">
            <v>0</v>
          </cell>
          <cell r="AF103">
            <v>-1</v>
          </cell>
          <cell r="AG103">
            <v>1540</v>
          </cell>
          <cell r="AH103">
            <v>444</v>
          </cell>
          <cell r="AI103">
            <v>1161</v>
          </cell>
        </row>
        <row r="104">
          <cell r="AA104" t="str">
            <v>May'86</v>
          </cell>
          <cell r="AB104">
            <v>398</v>
          </cell>
          <cell r="AC104">
            <v>1125</v>
          </cell>
          <cell r="AD104">
            <v>8</v>
          </cell>
          <cell r="AE104">
            <v>2</v>
          </cell>
          <cell r="AF104">
            <v>1</v>
          </cell>
          <cell r="AG104">
            <v>1523</v>
          </cell>
          <cell r="AH104">
            <v>433</v>
          </cell>
          <cell r="AI104">
            <v>1163</v>
          </cell>
        </row>
        <row r="105">
          <cell r="AA105" t="str">
            <v>Jun'86</v>
          </cell>
          <cell r="AB105">
            <v>419</v>
          </cell>
          <cell r="AC105">
            <v>1215</v>
          </cell>
          <cell r="AD105">
            <v>3</v>
          </cell>
          <cell r="AE105">
            <v>2</v>
          </cell>
          <cell r="AF105">
            <v>0</v>
          </cell>
          <cell r="AG105">
            <v>1634</v>
          </cell>
          <cell r="AH105">
            <v>421</v>
          </cell>
          <cell r="AI105">
            <v>1145</v>
          </cell>
        </row>
        <row r="106">
          <cell r="AA106" t="str">
            <v>Jul'86</v>
          </cell>
          <cell r="AB106">
            <v>443</v>
          </cell>
          <cell r="AC106">
            <v>1237</v>
          </cell>
          <cell r="AD106">
            <v>-3</v>
          </cell>
          <cell r="AE106">
            <v>1</v>
          </cell>
          <cell r="AF106">
            <v>1</v>
          </cell>
          <cell r="AG106">
            <v>1680</v>
          </cell>
          <cell r="AH106">
            <v>420</v>
          </cell>
          <cell r="AI106">
            <v>1192</v>
          </cell>
        </row>
        <row r="107">
          <cell r="AA107" t="str">
            <v>Aug'86</v>
          </cell>
          <cell r="AB107">
            <v>438</v>
          </cell>
          <cell r="AC107">
            <v>1046</v>
          </cell>
          <cell r="AD107">
            <v>-6</v>
          </cell>
          <cell r="AE107">
            <v>1</v>
          </cell>
          <cell r="AF107">
            <v>0</v>
          </cell>
          <cell r="AG107">
            <v>1484</v>
          </cell>
          <cell r="AH107">
            <v>433</v>
          </cell>
          <cell r="AI107">
            <v>1166</v>
          </cell>
        </row>
        <row r="108">
          <cell r="AA108" t="str">
            <v>Sep'86</v>
          </cell>
          <cell r="AB108">
            <v>488</v>
          </cell>
          <cell r="AC108">
            <v>1085</v>
          </cell>
          <cell r="AD108">
            <v>-5</v>
          </cell>
          <cell r="AE108">
            <v>0</v>
          </cell>
          <cell r="AF108">
            <v>1</v>
          </cell>
          <cell r="AG108">
            <v>1573</v>
          </cell>
          <cell r="AH108">
            <v>456</v>
          </cell>
          <cell r="AI108">
            <v>1123</v>
          </cell>
        </row>
        <row r="109">
          <cell r="AA109" t="str">
            <v>Oct'86</v>
          </cell>
          <cell r="AB109">
            <v>506</v>
          </cell>
          <cell r="AC109">
            <v>1146</v>
          </cell>
          <cell r="AD109">
            <v>-1</v>
          </cell>
          <cell r="AE109">
            <v>0</v>
          </cell>
          <cell r="AF109">
            <v>1</v>
          </cell>
          <cell r="AG109">
            <v>1652</v>
          </cell>
          <cell r="AH109">
            <v>477</v>
          </cell>
          <cell r="AI109">
            <v>1092</v>
          </cell>
        </row>
        <row r="110">
          <cell r="AA110" t="str">
            <v>Nov'86</v>
          </cell>
          <cell r="AB110">
            <v>442</v>
          </cell>
          <cell r="AC110">
            <v>994</v>
          </cell>
          <cell r="AD110">
            <v>0</v>
          </cell>
          <cell r="AE110">
            <v>0</v>
          </cell>
          <cell r="AF110">
            <v>2</v>
          </cell>
          <cell r="AG110">
            <v>1436</v>
          </cell>
          <cell r="AH110">
            <v>479</v>
          </cell>
          <cell r="AI110">
            <v>1075</v>
          </cell>
        </row>
        <row r="111">
          <cell r="AA111" t="str">
            <v>Dec'86</v>
          </cell>
          <cell r="AB111">
            <v>441</v>
          </cell>
          <cell r="AC111">
            <v>1061</v>
          </cell>
          <cell r="AD111">
            <v>-9</v>
          </cell>
          <cell r="AE111">
            <v>-1</v>
          </cell>
          <cell r="AF111">
            <v>2</v>
          </cell>
          <cell r="AG111">
            <v>1502</v>
          </cell>
          <cell r="AH111">
            <v>463</v>
          </cell>
          <cell r="AI111">
            <v>1067</v>
          </cell>
        </row>
        <row r="112">
          <cell r="AA112" t="str">
            <v>Jan'87</v>
          </cell>
          <cell r="AB112">
            <v>423</v>
          </cell>
          <cell r="AC112">
            <v>1099</v>
          </cell>
          <cell r="AD112">
            <v>-1</v>
          </cell>
          <cell r="AE112">
            <v>-1</v>
          </cell>
          <cell r="AF112">
            <v>-3</v>
          </cell>
          <cell r="AG112">
            <v>1522</v>
          </cell>
          <cell r="AH112">
            <v>435</v>
          </cell>
          <cell r="AI112">
            <v>1051</v>
          </cell>
        </row>
        <row r="113">
          <cell r="AA113" t="str">
            <v>Feb'87</v>
          </cell>
          <cell r="AB113">
            <v>456</v>
          </cell>
          <cell r="AC113">
            <v>1062</v>
          </cell>
          <cell r="AD113">
            <v>-5</v>
          </cell>
          <cell r="AE113">
            <v>-3</v>
          </cell>
          <cell r="AF113">
            <v>2</v>
          </cell>
          <cell r="AG113">
            <v>1518</v>
          </cell>
          <cell r="AH113">
            <v>440</v>
          </cell>
          <cell r="AI113">
            <v>1074</v>
          </cell>
        </row>
        <row r="114">
          <cell r="AA114" t="str">
            <v>Mar'87</v>
          </cell>
          <cell r="AB114">
            <v>534</v>
          </cell>
          <cell r="AC114">
            <v>1258</v>
          </cell>
          <cell r="AD114">
            <v>-1</v>
          </cell>
          <cell r="AE114">
            <v>-2</v>
          </cell>
          <cell r="AF114">
            <v>7</v>
          </cell>
          <cell r="AG114">
            <v>1792</v>
          </cell>
          <cell r="AH114">
            <v>471</v>
          </cell>
          <cell r="AI114">
            <v>1140</v>
          </cell>
        </row>
        <row r="115">
          <cell r="AA115" t="str">
            <v>Apr'87</v>
          </cell>
          <cell r="AB115">
            <v>463</v>
          </cell>
          <cell r="AC115">
            <v>1039</v>
          </cell>
          <cell r="AD115">
            <v>-5</v>
          </cell>
          <cell r="AE115">
            <v>-3</v>
          </cell>
          <cell r="AF115">
            <v>6</v>
          </cell>
          <cell r="AG115">
            <v>1502</v>
          </cell>
          <cell r="AH115">
            <v>484</v>
          </cell>
          <cell r="AI115">
            <v>1120</v>
          </cell>
        </row>
        <row r="116">
          <cell r="AA116" t="str">
            <v>May'87</v>
          </cell>
          <cell r="AB116">
            <v>427</v>
          </cell>
          <cell r="AC116">
            <v>1029</v>
          </cell>
          <cell r="AD116">
            <v>-9</v>
          </cell>
          <cell r="AE116">
            <v>-4</v>
          </cell>
          <cell r="AF116">
            <v>6</v>
          </cell>
          <cell r="AG116">
            <v>1456</v>
          </cell>
          <cell r="AH116">
            <v>475</v>
          </cell>
          <cell r="AI116">
            <v>1109</v>
          </cell>
        </row>
        <row r="117">
          <cell r="AA117" t="str">
            <v>Jun'87</v>
          </cell>
          <cell r="AB117">
            <v>488</v>
          </cell>
          <cell r="AC117">
            <v>958</v>
          </cell>
          <cell r="AD117">
            <v>-21</v>
          </cell>
          <cell r="AE117">
            <v>-7</v>
          </cell>
          <cell r="AF117">
            <v>8</v>
          </cell>
          <cell r="AG117">
            <v>1446</v>
          </cell>
          <cell r="AH117">
            <v>459</v>
          </cell>
          <cell r="AI117">
            <v>1009</v>
          </cell>
        </row>
        <row r="118">
          <cell r="AA118" t="str">
            <v>Jul'87</v>
          </cell>
          <cell r="AB118">
            <v>413</v>
          </cell>
          <cell r="AC118">
            <v>923</v>
          </cell>
          <cell r="AD118">
            <v>-25</v>
          </cell>
          <cell r="AE118">
            <v>-10</v>
          </cell>
          <cell r="AF118">
            <v>6</v>
          </cell>
          <cell r="AG118">
            <v>1336</v>
          </cell>
          <cell r="AH118">
            <v>443</v>
          </cell>
          <cell r="AI118">
            <v>970</v>
          </cell>
        </row>
        <row r="119">
          <cell r="AA119" t="str">
            <v>Aug'87</v>
          </cell>
          <cell r="AB119">
            <v>481</v>
          </cell>
          <cell r="AC119">
            <v>1030</v>
          </cell>
          <cell r="AD119">
            <v>-2</v>
          </cell>
          <cell r="AE119">
            <v>-9</v>
          </cell>
          <cell r="AF119">
            <v>6</v>
          </cell>
          <cell r="AG119">
            <v>1511</v>
          </cell>
          <cell r="AH119">
            <v>461</v>
          </cell>
          <cell r="AI119">
            <v>970</v>
          </cell>
        </row>
        <row r="120">
          <cell r="AA120" t="str">
            <v>Sep'87</v>
          </cell>
          <cell r="AB120">
            <v>457</v>
          </cell>
          <cell r="AC120">
            <v>882</v>
          </cell>
          <cell r="AD120">
            <v>-19</v>
          </cell>
          <cell r="AE120">
            <v>-10</v>
          </cell>
          <cell r="AF120">
            <v>5</v>
          </cell>
          <cell r="AG120">
            <v>1339</v>
          </cell>
          <cell r="AH120">
            <v>450</v>
          </cell>
          <cell r="AI120">
            <v>945</v>
          </cell>
        </row>
        <row r="121">
          <cell r="AA121" t="str">
            <v>Oct'87</v>
          </cell>
          <cell r="AB121">
            <v>475</v>
          </cell>
          <cell r="AC121">
            <v>1006</v>
          </cell>
          <cell r="AD121">
            <v>-12</v>
          </cell>
          <cell r="AE121">
            <v>-10</v>
          </cell>
          <cell r="AF121">
            <v>4</v>
          </cell>
          <cell r="AG121">
            <v>1481</v>
          </cell>
          <cell r="AH121">
            <v>471</v>
          </cell>
          <cell r="AI121">
            <v>973</v>
          </cell>
        </row>
        <row r="122">
          <cell r="AA122" t="str">
            <v>Nov'87</v>
          </cell>
          <cell r="AB122">
            <v>409</v>
          </cell>
          <cell r="AC122">
            <v>794</v>
          </cell>
          <cell r="AD122">
            <v>-20</v>
          </cell>
          <cell r="AE122">
            <v>-11</v>
          </cell>
          <cell r="AF122">
            <v>3</v>
          </cell>
          <cell r="AG122">
            <v>1203</v>
          </cell>
          <cell r="AH122">
            <v>447</v>
          </cell>
          <cell r="AI122">
            <v>894</v>
          </cell>
        </row>
        <row r="123">
          <cell r="AA123" t="str">
            <v>Dec'87</v>
          </cell>
          <cell r="AB123">
            <v>465</v>
          </cell>
          <cell r="AC123">
            <v>1018</v>
          </cell>
          <cell r="AD123">
            <v>-4</v>
          </cell>
          <cell r="AE123">
            <v>-10</v>
          </cell>
          <cell r="AF123">
            <v>3</v>
          </cell>
          <cell r="AG123">
            <v>1483</v>
          </cell>
          <cell r="AH123">
            <v>450</v>
          </cell>
          <cell r="AI123">
            <v>939</v>
          </cell>
        </row>
        <row r="124">
          <cell r="AA124" t="str">
            <v>Jan'88</v>
          </cell>
          <cell r="AB124">
            <v>461</v>
          </cell>
          <cell r="AC124">
            <v>883</v>
          </cell>
          <cell r="AD124">
            <v>-20</v>
          </cell>
          <cell r="AE124">
            <v>-20</v>
          </cell>
          <cell r="AF124">
            <v>9</v>
          </cell>
          <cell r="AG124">
            <v>1344</v>
          </cell>
          <cell r="AH124">
            <v>445</v>
          </cell>
          <cell r="AI124">
            <v>898</v>
          </cell>
        </row>
        <row r="125">
          <cell r="AA125" t="str">
            <v>Feb'88</v>
          </cell>
          <cell r="AB125">
            <v>455</v>
          </cell>
          <cell r="AC125">
            <v>964</v>
          </cell>
          <cell r="AD125">
            <v>-9</v>
          </cell>
          <cell r="AE125">
            <v>-15</v>
          </cell>
          <cell r="AF125">
            <v>4</v>
          </cell>
          <cell r="AG125">
            <v>1419</v>
          </cell>
          <cell r="AH125">
            <v>460</v>
          </cell>
          <cell r="AI125">
            <v>955</v>
          </cell>
        </row>
        <row r="126">
          <cell r="AA126" t="str">
            <v>Mar'88</v>
          </cell>
          <cell r="AB126">
            <v>452</v>
          </cell>
          <cell r="AC126">
            <v>1026</v>
          </cell>
          <cell r="AD126">
            <v>-18</v>
          </cell>
          <cell r="AE126">
            <v>-16</v>
          </cell>
          <cell r="AF126">
            <v>-3</v>
          </cell>
          <cell r="AG126">
            <v>1478</v>
          </cell>
          <cell r="AH126">
            <v>456</v>
          </cell>
          <cell r="AI126">
            <v>958</v>
          </cell>
        </row>
        <row r="127">
          <cell r="AA127" t="str">
            <v>Apr'88</v>
          </cell>
          <cell r="AB127">
            <v>468</v>
          </cell>
          <cell r="AC127">
            <v>878</v>
          </cell>
          <cell r="AD127">
            <v>-15</v>
          </cell>
          <cell r="AE127">
            <v>-16</v>
          </cell>
          <cell r="AF127">
            <v>-2</v>
          </cell>
          <cell r="AG127">
            <v>1346</v>
          </cell>
          <cell r="AH127">
            <v>458</v>
          </cell>
          <cell r="AI127">
            <v>956</v>
          </cell>
        </row>
        <row r="128">
          <cell r="AA128" t="str">
            <v>May'88</v>
          </cell>
          <cell r="AB128">
            <v>436</v>
          </cell>
          <cell r="AC128">
            <v>889</v>
          </cell>
          <cell r="AD128">
            <v>-14</v>
          </cell>
          <cell r="AE128">
            <v>-15</v>
          </cell>
          <cell r="AF128">
            <v>-1</v>
          </cell>
          <cell r="AG128">
            <v>1325</v>
          </cell>
          <cell r="AH128">
            <v>452</v>
          </cell>
          <cell r="AI128">
            <v>931</v>
          </cell>
        </row>
        <row r="129">
          <cell r="AA129" t="str">
            <v>Jun'88</v>
          </cell>
          <cell r="AB129">
            <v>444</v>
          </cell>
          <cell r="AC129">
            <v>865</v>
          </cell>
          <cell r="AD129">
            <v>-10</v>
          </cell>
          <cell r="AE129">
            <v>-15</v>
          </cell>
          <cell r="AF129">
            <v>-3</v>
          </cell>
          <cell r="AG129">
            <v>1309</v>
          </cell>
          <cell r="AH129">
            <v>449</v>
          </cell>
          <cell r="AI129">
            <v>877</v>
          </cell>
        </row>
        <row r="130">
          <cell r="AA130" t="str">
            <v>Jul'88</v>
          </cell>
          <cell r="AB130">
            <v>436</v>
          </cell>
          <cell r="AC130">
            <v>911</v>
          </cell>
          <cell r="AD130">
            <v>-1</v>
          </cell>
          <cell r="AE130">
            <v>-13</v>
          </cell>
          <cell r="AF130">
            <v>-2</v>
          </cell>
          <cell r="AG130">
            <v>1347</v>
          </cell>
          <cell r="AH130">
            <v>439</v>
          </cell>
          <cell r="AI130">
            <v>888</v>
          </cell>
        </row>
        <row r="131">
          <cell r="AA131" t="str">
            <v>Aug'88</v>
          </cell>
          <cell r="AB131">
            <v>447</v>
          </cell>
          <cell r="AC131">
            <v>754</v>
          </cell>
          <cell r="AD131">
            <v>-27</v>
          </cell>
          <cell r="AE131">
            <v>-15</v>
          </cell>
          <cell r="AF131">
            <v>-2</v>
          </cell>
          <cell r="AG131">
            <v>1201</v>
          </cell>
          <cell r="AH131">
            <v>442</v>
          </cell>
          <cell r="AI131">
            <v>843</v>
          </cell>
        </row>
        <row r="132">
          <cell r="AA132" t="str">
            <v>Sep'88</v>
          </cell>
          <cell r="AB132">
            <v>427</v>
          </cell>
          <cell r="AC132">
            <v>909</v>
          </cell>
          <cell r="AD132">
            <v>3</v>
          </cell>
          <cell r="AE132">
            <v>-13</v>
          </cell>
          <cell r="AF132">
            <v>-3</v>
          </cell>
          <cell r="AG132">
            <v>1336</v>
          </cell>
          <cell r="AH132">
            <v>437</v>
          </cell>
          <cell r="AI132">
            <v>858</v>
          </cell>
        </row>
        <row r="133">
          <cell r="AA133" t="str">
            <v>Oct'88</v>
          </cell>
          <cell r="AB133">
            <v>489</v>
          </cell>
          <cell r="AC133">
            <v>864</v>
          </cell>
          <cell r="AD133">
            <v>-14</v>
          </cell>
          <cell r="AE133">
            <v>-13</v>
          </cell>
          <cell r="AF133">
            <v>-2</v>
          </cell>
          <cell r="AG133">
            <v>1353</v>
          </cell>
          <cell r="AH133">
            <v>454</v>
          </cell>
          <cell r="AI133">
            <v>842</v>
          </cell>
        </row>
        <row r="134">
          <cell r="AA134" t="str">
            <v>Nov'88</v>
          </cell>
          <cell r="AB134">
            <v>400</v>
          </cell>
          <cell r="AC134">
            <v>737</v>
          </cell>
          <cell r="AD134">
            <v>-7</v>
          </cell>
          <cell r="AE134">
            <v>-13</v>
          </cell>
          <cell r="AF134">
            <v>-2</v>
          </cell>
          <cell r="AG134">
            <v>1137</v>
          </cell>
          <cell r="AH134">
            <v>439</v>
          </cell>
          <cell r="AI134">
            <v>837</v>
          </cell>
        </row>
        <row r="135">
          <cell r="AA135" t="str">
            <v>Dec'88</v>
          </cell>
          <cell r="AB135">
            <v>459</v>
          </cell>
          <cell r="AC135">
            <v>882</v>
          </cell>
          <cell r="AD135">
            <v>-13</v>
          </cell>
          <cell r="AE135">
            <v>-13</v>
          </cell>
          <cell r="AF135">
            <v>-2</v>
          </cell>
          <cell r="AG135">
            <v>1341</v>
          </cell>
          <cell r="AH135">
            <v>449</v>
          </cell>
          <cell r="AI135">
            <v>828</v>
          </cell>
        </row>
        <row r="136">
          <cell r="AA136" t="str">
            <v>Jan'89</v>
          </cell>
          <cell r="AB136">
            <v>388</v>
          </cell>
          <cell r="AC136">
            <v>856</v>
          </cell>
          <cell r="AD136">
            <v>-3</v>
          </cell>
          <cell r="AE136">
            <v>-3</v>
          </cell>
          <cell r="AF136">
            <v>-16</v>
          </cell>
          <cell r="AG136">
            <v>1244</v>
          </cell>
          <cell r="AH136">
            <v>416</v>
          </cell>
          <cell r="AI136">
            <v>825</v>
          </cell>
        </row>
        <row r="137">
          <cell r="AA137" t="str">
            <v>Feb'89</v>
          </cell>
          <cell r="AB137">
            <v>408</v>
          </cell>
          <cell r="AC137">
            <v>798</v>
          </cell>
          <cell r="AD137">
            <v>-17</v>
          </cell>
          <cell r="AE137">
            <v>-10</v>
          </cell>
          <cell r="AF137">
            <v>-13</v>
          </cell>
          <cell r="AG137">
            <v>1206</v>
          </cell>
          <cell r="AH137">
            <v>418</v>
          </cell>
          <cell r="AI137">
            <v>845</v>
          </cell>
        </row>
        <row r="138">
          <cell r="AA138" t="str">
            <v>Mar'89</v>
          </cell>
          <cell r="AB138">
            <v>484</v>
          </cell>
          <cell r="AC138">
            <v>886</v>
          </cell>
          <cell r="AD138">
            <v>-14</v>
          </cell>
          <cell r="AE138">
            <v>-12</v>
          </cell>
          <cell r="AF138">
            <v>-6</v>
          </cell>
          <cell r="AG138">
            <v>1370</v>
          </cell>
          <cell r="AH138">
            <v>427</v>
          </cell>
          <cell r="AI138">
            <v>847</v>
          </cell>
        </row>
        <row r="139">
          <cell r="AA139" t="str">
            <v>Apr'89</v>
          </cell>
          <cell r="AB139">
            <v>454</v>
          </cell>
          <cell r="AC139">
            <v>789</v>
          </cell>
          <cell r="AD139">
            <v>-10</v>
          </cell>
          <cell r="AE139">
            <v>-11</v>
          </cell>
          <cell r="AF139">
            <v>-6</v>
          </cell>
          <cell r="AG139">
            <v>1243</v>
          </cell>
          <cell r="AH139">
            <v>449</v>
          </cell>
          <cell r="AI139">
            <v>824</v>
          </cell>
        </row>
        <row r="140">
          <cell r="AA140" t="str">
            <v>May'89</v>
          </cell>
          <cell r="AB140">
            <v>417</v>
          </cell>
          <cell r="AC140">
            <v>815</v>
          </cell>
          <cell r="AD140">
            <v>-8</v>
          </cell>
          <cell r="AE140">
            <v>-11</v>
          </cell>
          <cell r="AF140">
            <v>-5</v>
          </cell>
          <cell r="AG140">
            <v>1232</v>
          </cell>
          <cell r="AH140">
            <v>452</v>
          </cell>
          <cell r="AI140">
            <v>830</v>
          </cell>
        </row>
        <row r="141">
          <cell r="AA141" t="str">
            <v>Jun'89</v>
          </cell>
          <cell r="AB141">
            <v>392</v>
          </cell>
          <cell r="AC141">
            <v>740</v>
          </cell>
          <cell r="AD141">
            <v>-14</v>
          </cell>
          <cell r="AE141">
            <v>-11</v>
          </cell>
          <cell r="AF141">
            <v>-6</v>
          </cell>
          <cell r="AG141">
            <v>1132</v>
          </cell>
          <cell r="AH141">
            <v>421</v>
          </cell>
          <cell r="AI141">
            <v>781</v>
          </cell>
        </row>
        <row r="142">
          <cell r="AA142" t="str">
            <v>Jul'89</v>
          </cell>
          <cell r="AB142">
            <v>439</v>
          </cell>
          <cell r="AC142">
            <v>815</v>
          </cell>
          <cell r="AD142">
            <v>-11</v>
          </cell>
          <cell r="AE142">
            <v>-11</v>
          </cell>
          <cell r="AF142">
            <v>-5</v>
          </cell>
          <cell r="AG142">
            <v>1254</v>
          </cell>
          <cell r="AH142">
            <v>416</v>
          </cell>
          <cell r="AI142">
            <v>790</v>
          </cell>
        </row>
        <row r="143">
          <cell r="AA143" t="str">
            <v>Aug'89</v>
          </cell>
          <cell r="AB143">
            <v>394</v>
          </cell>
          <cell r="AC143">
            <v>790</v>
          </cell>
          <cell r="AD143">
            <v>5</v>
          </cell>
          <cell r="AE143">
            <v>-9</v>
          </cell>
          <cell r="AF143">
            <v>-6</v>
          </cell>
          <cell r="AG143">
            <v>1184</v>
          </cell>
          <cell r="AH143">
            <v>408</v>
          </cell>
          <cell r="AI143">
            <v>782</v>
          </cell>
        </row>
        <row r="144">
          <cell r="AA144" t="str">
            <v>Sep'89</v>
          </cell>
          <cell r="AB144">
            <v>402</v>
          </cell>
          <cell r="AC144">
            <v>728</v>
          </cell>
          <cell r="AD144">
            <v>-20</v>
          </cell>
          <cell r="AE144">
            <v>-11</v>
          </cell>
          <cell r="AF144">
            <v>-6</v>
          </cell>
          <cell r="AG144">
            <v>1130</v>
          </cell>
          <cell r="AH144">
            <v>412</v>
          </cell>
          <cell r="AI144">
            <v>778</v>
          </cell>
        </row>
        <row r="145">
          <cell r="AA145" t="str">
            <v>Oct'89</v>
          </cell>
          <cell r="AB145">
            <v>448</v>
          </cell>
          <cell r="AC145">
            <v>851</v>
          </cell>
          <cell r="AD145">
            <v>-2</v>
          </cell>
          <cell r="AE145">
            <v>-10</v>
          </cell>
          <cell r="AF145">
            <v>-6</v>
          </cell>
          <cell r="AG145">
            <v>1299</v>
          </cell>
          <cell r="AH145">
            <v>415</v>
          </cell>
          <cell r="AI145">
            <v>790</v>
          </cell>
        </row>
        <row r="146">
          <cell r="AA146" t="str">
            <v>Nov'89</v>
          </cell>
          <cell r="AB146">
            <v>367</v>
          </cell>
          <cell r="AC146">
            <v>732</v>
          </cell>
          <cell r="AD146">
            <v>-1</v>
          </cell>
          <cell r="AE146">
            <v>-9</v>
          </cell>
          <cell r="AF146">
            <v>-7</v>
          </cell>
          <cell r="AG146">
            <v>1099</v>
          </cell>
          <cell r="AH146">
            <v>406</v>
          </cell>
          <cell r="AI146">
            <v>770</v>
          </cell>
        </row>
        <row r="147">
          <cell r="AA147" t="str">
            <v>Dec'89</v>
          </cell>
          <cell r="AB147">
            <v>461</v>
          </cell>
          <cell r="AC147">
            <v>790</v>
          </cell>
          <cell r="AD147">
            <v>-10</v>
          </cell>
          <cell r="AE147">
            <v>-9</v>
          </cell>
          <cell r="AF147">
            <v>-6</v>
          </cell>
          <cell r="AG147">
            <v>1251</v>
          </cell>
          <cell r="AH147">
            <v>425</v>
          </cell>
          <cell r="AI147">
            <v>791</v>
          </cell>
        </row>
        <row r="148">
          <cell r="AA148" t="str">
            <v>Jan'90</v>
          </cell>
          <cell r="AB148">
            <v>415</v>
          </cell>
          <cell r="AC148">
            <v>756</v>
          </cell>
          <cell r="AD148">
            <v>-12</v>
          </cell>
          <cell r="AE148">
            <v>-12</v>
          </cell>
          <cell r="AF148">
            <v>7</v>
          </cell>
          <cell r="AG148">
            <v>1171</v>
          </cell>
          <cell r="AH148">
            <v>414</v>
          </cell>
          <cell r="AI148">
            <v>759</v>
          </cell>
        </row>
        <row r="149">
          <cell r="AA149" t="str">
            <v>Feb'90</v>
          </cell>
          <cell r="AB149">
            <v>372</v>
          </cell>
          <cell r="AC149">
            <v>755</v>
          </cell>
          <cell r="AD149">
            <v>-5</v>
          </cell>
          <cell r="AE149">
            <v>-9</v>
          </cell>
          <cell r="AF149">
            <v>-1</v>
          </cell>
          <cell r="AG149">
            <v>1127</v>
          </cell>
          <cell r="AH149">
            <v>416</v>
          </cell>
          <cell r="AI149">
            <v>767</v>
          </cell>
        </row>
        <row r="150">
          <cell r="AA150" t="str">
            <v>Mar'90</v>
          </cell>
          <cell r="AB150">
            <v>421</v>
          </cell>
          <cell r="AC150">
            <v>810</v>
          </cell>
          <cell r="AD150">
            <v>-9</v>
          </cell>
          <cell r="AE150">
            <v>-9</v>
          </cell>
          <cell r="AF150">
            <v>-6</v>
          </cell>
          <cell r="AG150">
            <v>1231</v>
          </cell>
          <cell r="AH150">
            <v>403</v>
          </cell>
          <cell r="AI150">
            <v>774</v>
          </cell>
        </row>
        <row r="151">
          <cell r="AA151" t="str">
            <v>Apr'90</v>
          </cell>
          <cell r="AB151">
            <v>386</v>
          </cell>
          <cell r="AC151">
            <v>765</v>
          </cell>
          <cell r="AD151">
            <v>-3</v>
          </cell>
          <cell r="AE151">
            <v>-7</v>
          </cell>
          <cell r="AF151">
            <v>-8</v>
          </cell>
          <cell r="AG151">
            <v>1151</v>
          </cell>
          <cell r="AH151">
            <v>393</v>
          </cell>
          <cell r="AI151">
            <v>777</v>
          </cell>
        </row>
        <row r="152">
          <cell r="AA152" t="str">
            <v>May'90</v>
          </cell>
          <cell r="AB152">
            <v>348</v>
          </cell>
          <cell r="AC152">
            <v>658</v>
          </cell>
          <cell r="AD152">
            <v>-19</v>
          </cell>
          <cell r="AE152">
            <v>-10</v>
          </cell>
          <cell r="AF152">
            <v>-10</v>
          </cell>
          <cell r="AG152">
            <v>1006</v>
          </cell>
          <cell r="AH152">
            <v>385</v>
          </cell>
          <cell r="AI152">
            <v>744</v>
          </cell>
        </row>
        <row r="153">
          <cell r="AA153" t="str">
            <v>Jun'90</v>
          </cell>
          <cell r="AB153">
            <v>387</v>
          </cell>
          <cell r="AC153">
            <v>732</v>
          </cell>
          <cell r="AD153">
            <v>-1</v>
          </cell>
          <cell r="AE153">
            <v>-8</v>
          </cell>
          <cell r="AF153">
            <v>-8</v>
          </cell>
          <cell r="AG153">
            <v>1119</v>
          </cell>
          <cell r="AH153">
            <v>374</v>
          </cell>
          <cell r="AI153">
            <v>718</v>
          </cell>
        </row>
        <row r="154">
          <cell r="AA154" t="str">
            <v>Jul'90</v>
          </cell>
          <cell r="AB154">
            <v>374</v>
          </cell>
          <cell r="AC154">
            <v>696</v>
          </cell>
          <cell r="AD154">
            <v>-15</v>
          </cell>
          <cell r="AE154">
            <v>-9</v>
          </cell>
          <cell r="AF154">
            <v>-9</v>
          </cell>
          <cell r="AG154">
            <v>1070</v>
          </cell>
          <cell r="AH154">
            <v>370</v>
          </cell>
          <cell r="AI154">
            <v>695</v>
          </cell>
        </row>
        <row r="155">
          <cell r="AA155" t="str">
            <v>Aug'90</v>
          </cell>
          <cell r="AB155">
            <v>354</v>
          </cell>
          <cell r="AC155">
            <v>753</v>
          </cell>
          <cell r="AD155">
            <v>-5</v>
          </cell>
          <cell r="AE155">
            <v>-9</v>
          </cell>
          <cell r="AF155">
            <v>-9</v>
          </cell>
          <cell r="AG155">
            <v>1107</v>
          </cell>
          <cell r="AH155">
            <v>372</v>
          </cell>
          <cell r="AI155">
            <v>727</v>
          </cell>
        </row>
        <row r="156">
          <cell r="AA156" t="str">
            <v>Sep'90</v>
          </cell>
          <cell r="AB156">
            <v>372</v>
          </cell>
          <cell r="AC156">
            <v>665</v>
          </cell>
          <cell r="AD156">
            <v>-9</v>
          </cell>
          <cell r="AE156">
            <v>-9</v>
          </cell>
          <cell r="AF156">
            <v>-9</v>
          </cell>
          <cell r="AG156">
            <v>1037</v>
          </cell>
          <cell r="AH156">
            <v>367</v>
          </cell>
          <cell r="AI156">
            <v>705</v>
          </cell>
        </row>
        <row r="157">
          <cell r="AA157" t="str">
            <v>Oct'90</v>
          </cell>
          <cell r="AB157">
            <v>374</v>
          </cell>
          <cell r="AC157">
            <v>750</v>
          </cell>
          <cell r="AD157">
            <v>-12</v>
          </cell>
          <cell r="AE157">
            <v>-9</v>
          </cell>
          <cell r="AF157">
            <v>-10</v>
          </cell>
          <cell r="AG157">
            <v>1124</v>
          </cell>
          <cell r="AH157">
            <v>367</v>
          </cell>
          <cell r="AI157">
            <v>723</v>
          </cell>
        </row>
        <row r="158">
          <cell r="AA158" t="str">
            <v>Nov'90</v>
          </cell>
          <cell r="AB158">
            <v>370</v>
          </cell>
          <cell r="AC158">
            <v>659</v>
          </cell>
          <cell r="AD158">
            <v>-10</v>
          </cell>
          <cell r="AE158">
            <v>-9</v>
          </cell>
          <cell r="AF158">
            <v>-9</v>
          </cell>
          <cell r="AG158">
            <v>1029</v>
          </cell>
          <cell r="AH158">
            <v>372</v>
          </cell>
          <cell r="AI158">
            <v>691</v>
          </cell>
        </row>
        <row r="159">
          <cell r="AA159" t="str">
            <v>Dec'90</v>
          </cell>
          <cell r="AB159">
            <v>368</v>
          </cell>
          <cell r="AC159">
            <v>731</v>
          </cell>
          <cell r="AD159">
            <v>-7</v>
          </cell>
          <cell r="AE159">
            <v>-9</v>
          </cell>
          <cell r="AF159">
            <v>-10</v>
          </cell>
          <cell r="AG159">
            <v>1099</v>
          </cell>
          <cell r="AH159">
            <v>371</v>
          </cell>
          <cell r="AI159">
            <v>713</v>
          </cell>
        </row>
        <row r="160">
          <cell r="AA160" t="str">
            <v>Jan'91</v>
          </cell>
          <cell r="AB160">
            <v>387</v>
          </cell>
          <cell r="AC160">
            <v>631</v>
          </cell>
          <cell r="AD160">
            <v>-17</v>
          </cell>
          <cell r="AE160">
            <v>-17</v>
          </cell>
          <cell r="AF160">
            <v>-7</v>
          </cell>
          <cell r="AG160">
            <v>1018</v>
          </cell>
          <cell r="AH160">
            <v>375</v>
          </cell>
          <cell r="AI160">
            <v>674</v>
          </cell>
        </row>
        <row r="161">
          <cell r="AA161" t="str">
            <v>Feb'91</v>
          </cell>
          <cell r="AB161">
            <v>337</v>
          </cell>
          <cell r="AC161">
            <v>646</v>
          </cell>
          <cell r="AD161">
            <v>-14</v>
          </cell>
          <cell r="AE161">
            <v>-15</v>
          </cell>
          <cell r="AF161">
            <v>-8</v>
          </cell>
          <cell r="AG161">
            <v>983</v>
          </cell>
          <cell r="AH161">
            <v>364</v>
          </cell>
          <cell r="AI161">
            <v>669</v>
          </cell>
        </row>
        <row r="162">
          <cell r="AA162" t="str">
            <v>Mar'91</v>
          </cell>
          <cell r="AB162">
            <v>357</v>
          </cell>
          <cell r="AC162">
            <v>742</v>
          </cell>
          <cell r="AD162">
            <v>-8</v>
          </cell>
          <cell r="AE162">
            <v>-13</v>
          </cell>
          <cell r="AF162">
            <v>-11</v>
          </cell>
          <cell r="AG162">
            <v>1099</v>
          </cell>
          <cell r="AH162">
            <v>360</v>
          </cell>
          <cell r="AI162">
            <v>673</v>
          </cell>
        </row>
        <row r="163">
          <cell r="AA163" t="str">
            <v>Apr'91</v>
          </cell>
          <cell r="AB163">
            <v>361</v>
          </cell>
          <cell r="AC163">
            <v>720</v>
          </cell>
          <cell r="AD163">
            <v>-6</v>
          </cell>
          <cell r="AE163">
            <v>-11</v>
          </cell>
          <cell r="AF163">
            <v>-10</v>
          </cell>
          <cell r="AG163">
            <v>1081</v>
          </cell>
          <cell r="AH163">
            <v>352</v>
          </cell>
          <cell r="AI163">
            <v>703</v>
          </cell>
        </row>
        <row r="164">
          <cell r="AA164" t="str">
            <v>May'91</v>
          </cell>
          <cell r="AB164">
            <v>426</v>
          </cell>
          <cell r="AC164">
            <v>729</v>
          </cell>
          <cell r="AD164">
            <v>11</v>
          </cell>
          <cell r="AE164">
            <v>-7</v>
          </cell>
          <cell r="AF164">
            <v>-4</v>
          </cell>
          <cell r="AG164">
            <v>1155</v>
          </cell>
          <cell r="AH164">
            <v>381</v>
          </cell>
          <cell r="AI164">
            <v>730</v>
          </cell>
        </row>
        <row r="165">
          <cell r="AA165" t="str">
            <v>Jun'91</v>
          </cell>
          <cell r="AB165">
            <v>335</v>
          </cell>
          <cell r="AC165">
            <v>703</v>
          </cell>
          <cell r="AD165">
            <v>-4</v>
          </cell>
          <cell r="AE165">
            <v>-7</v>
          </cell>
          <cell r="AF165">
            <v>-5</v>
          </cell>
          <cell r="AG165">
            <v>1038</v>
          </cell>
          <cell r="AH165">
            <v>374</v>
          </cell>
          <cell r="AI165">
            <v>717</v>
          </cell>
        </row>
        <row r="166">
          <cell r="AA166" t="str">
            <v>Jul'91</v>
          </cell>
          <cell r="AB166">
            <v>437</v>
          </cell>
          <cell r="AC166">
            <v>751</v>
          </cell>
          <cell r="AD166">
            <v>8</v>
          </cell>
          <cell r="AE166">
            <v>-5</v>
          </cell>
          <cell r="AF166">
            <v>-2</v>
          </cell>
          <cell r="AG166">
            <v>1188</v>
          </cell>
          <cell r="AH166">
            <v>399</v>
          </cell>
          <cell r="AI166">
            <v>728</v>
          </cell>
        </row>
        <row r="167">
          <cell r="AA167" t="str">
            <v>Aug'91</v>
          </cell>
          <cell r="AB167">
            <v>354</v>
          </cell>
          <cell r="AC167">
            <v>740</v>
          </cell>
          <cell r="AD167">
            <v>-2</v>
          </cell>
          <cell r="AE167">
            <v>-4</v>
          </cell>
          <cell r="AF167">
            <v>-2</v>
          </cell>
          <cell r="AG167">
            <v>1094</v>
          </cell>
          <cell r="AH167">
            <v>375</v>
          </cell>
          <cell r="AI167">
            <v>731</v>
          </cell>
        </row>
        <row r="168">
          <cell r="AA168" t="str">
            <v>Sep'91</v>
          </cell>
          <cell r="AB168">
            <v>366</v>
          </cell>
          <cell r="AC168">
            <v>681</v>
          </cell>
          <cell r="AD168">
            <v>2</v>
          </cell>
          <cell r="AE168">
            <v>-4</v>
          </cell>
          <cell r="AF168">
            <v>-2</v>
          </cell>
          <cell r="AG168">
            <v>1047</v>
          </cell>
          <cell r="AH168">
            <v>386</v>
          </cell>
          <cell r="AI168">
            <v>724</v>
          </cell>
        </row>
        <row r="169">
          <cell r="AA169" t="str">
            <v>Oct'91</v>
          </cell>
          <cell r="AB169">
            <v>388</v>
          </cell>
          <cell r="AC169">
            <v>708</v>
          </cell>
          <cell r="AD169">
            <v>-6</v>
          </cell>
          <cell r="AE169">
            <v>-4</v>
          </cell>
          <cell r="AF169">
            <v>-1</v>
          </cell>
          <cell r="AG169">
            <v>1096</v>
          </cell>
          <cell r="AH169">
            <v>369</v>
          </cell>
          <cell r="AI169">
            <v>710</v>
          </cell>
        </row>
        <row r="170">
          <cell r="AA170" t="str">
            <v>Nov'91</v>
          </cell>
          <cell r="AB170">
            <v>364</v>
          </cell>
          <cell r="AC170">
            <v>636</v>
          </cell>
          <cell r="AD170">
            <v>-3</v>
          </cell>
          <cell r="AE170">
            <v>-4</v>
          </cell>
          <cell r="AF170">
            <v>-1</v>
          </cell>
          <cell r="AG170">
            <v>1000</v>
          </cell>
          <cell r="AH170">
            <v>373</v>
          </cell>
          <cell r="AI170">
            <v>675</v>
          </cell>
        </row>
        <row r="171">
          <cell r="AA171" t="str">
            <v>Dec'91</v>
          </cell>
          <cell r="AB171">
            <v>374</v>
          </cell>
          <cell r="AC171">
            <v>749</v>
          </cell>
          <cell r="AD171">
            <v>2</v>
          </cell>
          <cell r="AE171">
            <v>-3</v>
          </cell>
          <cell r="AF171">
            <v>-1</v>
          </cell>
          <cell r="AG171">
            <v>1123</v>
          </cell>
          <cell r="AH171">
            <v>375</v>
          </cell>
          <cell r="AI171">
            <v>698</v>
          </cell>
        </row>
        <row r="172">
          <cell r="AA172" t="str">
            <v>Jan'92</v>
          </cell>
          <cell r="AB172">
            <v>328</v>
          </cell>
          <cell r="AC172">
            <v>805</v>
          </cell>
          <cell r="AD172">
            <v>28</v>
          </cell>
          <cell r="AE172">
            <v>28</v>
          </cell>
          <cell r="AF172">
            <v>-15</v>
          </cell>
          <cell r="AG172">
            <v>1133</v>
          </cell>
          <cell r="AH172">
            <v>355</v>
          </cell>
          <cell r="AI172">
            <v>730</v>
          </cell>
        </row>
        <row r="173">
          <cell r="AA173" t="str">
            <v>Feb'92</v>
          </cell>
          <cell r="AB173">
            <v>348</v>
          </cell>
          <cell r="AC173">
            <v>830</v>
          </cell>
          <cell r="AD173">
            <v>28</v>
          </cell>
          <cell r="AE173">
            <v>28</v>
          </cell>
          <cell r="AF173">
            <v>-7</v>
          </cell>
          <cell r="AG173">
            <v>1178</v>
          </cell>
          <cell r="AH173">
            <v>350</v>
          </cell>
          <cell r="AI173">
            <v>795</v>
          </cell>
        </row>
        <row r="174">
          <cell r="AA174" t="str">
            <v>Mar'92</v>
          </cell>
          <cell r="AB174">
            <v>386</v>
          </cell>
          <cell r="AC174">
            <v>891</v>
          </cell>
          <cell r="AD174">
            <v>20</v>
          </cell>
          <cell r="AE174">
            <v>25</v>
          </cell>
          <cell r="AF174">
            <v>-2</v>
          </cell>
          <cell r="AG174">
            <v>1277</v>
          </cell>
          <cell r="AH174">
            <v>354</v>
          </cell>
          <cell r="AI174">
            <v>842</v>
          </cell>
        </row>
        <row r="175">
          <cell r="AA175" t="str">
            <v>Apr'92</v>
          </cell>
          <cell r="AB175">
            <v>341</v>
          </cell>
          <cell r="AC175">
            <v>911</v>
          </cell>
          <cell r="AD175">
            <v>27</v>
          </cell>
          <cell r="AE175">
            <v>25</v>
          </cell>
          <cell r="AF175">
            <v>-3</v>
          </cell>
          <cell r="AG175">
            <v>1252</v>
          </cell>
          <cell r="AH175">
            <v>358</v>
          </cell>
          <cell r="AI175">
            <v>877</v>
          </cell>
        </row>
        <row r="176">
          <cell r="AA176" t="str">
            <v>May'92</v>
          </cell>
          <cell r="AB176">
            <v>375</v>
          </cell>
          <cell r="AC176">
            <v>836</v>
          </cell>
          <cell r="AD176">
            <v>15</v>
          </cell>
          <cell r="AE176">
            <v>23</v>
          </cell>
          <cell r="AF176">
            <v>-5</v>
          </cell>
          <cell r="AG176">
            <v>1211</v>
          </cell>
          <cell r="AH176">
            <v>367</v>
          </cell>
          <cell r="AI176">
            <v>879</v>
          </cell>
        </row>
        <row r="177">
          <cell r="AA177" t="str">
            <v>Jun'92</v>
          </cell>
          <cell r="AB177">
            <v>386</v>
          </cell>
          <cell r="AC177">
            <v>958</v>
          </cell>
          <cell r="AD177">
            <v>36</v>
          </cell>
          <cell r="AE177">
            <v>25</v>
          </cell>
          <cell r="AF177">
            <v>-2</v>
          </cell>
          <cell r="AG177">
            <v>1344</v>
          </cell>
          <cell r="AH177">
            <v>367</v>
          </cell>
          <cell r="AI177">
            <v>902</v>
          </cell>
        </row>
        <row r="178">
          <cell r="AA178" t="str">
            <v>Jul'92</v>
          </cell>
          <cell r="AB178">
            <v>406</v>
          </cell>
          <cell r="AC178">
            <v>869</v>
          </cell>
          <cell r="AD178">
            <v>16</v>
          </cell>
          <cell r="AE178">
            <v>24</v>
          </cell>
          <cell r="AF178">
            <v>-3</v>
          </cell>
          <cell r="AG178">
            <v>1275</v>
          </cell>
          <cell r="AH178">
            <v>389</v>
          </cell>
          <cell r="AI178">
            <v>888</v>
          </cell>
        </row>
        <row r="179">
          <cell r="AA179" t="str">
            <v>Aug'92</v>
          </cell>
          <cell r="AB179">
            <v>335</v>
          </cell>
          <cell r="AC179">
            <v>917</v>
          </cell>
          <cell r="AD179">
            <v>24</v>
          </cell>
          <cell r="AE179">
            <v>24</v>
          </cell>
          <cell r="AF179">
            <v>-3</v>
          </cell>
          <cell r="AG179">
            <v>1252</v>
          </cell>
          <cell r="AH179">
            <v>376</v>
          </cell>
          <cell r="AI179">
            <v>915</v>
          </cell>
        </row>
        <row r="180">
          <cell r="AA180" t="str">
            <v>Sep'92</v>
          </cell>
          <cell r="AB180">
            <v>367</v>
          </cell>
          <cell r="AC180">
            <v>900</v>
          </cell>
          <cell r="AD180">
            <v>32</v>
          </cell>
          <cell r="AE180">
            <v>25</v>
          </cell>
          <cell r="AF180">
            <v>-3</v>
          </cell>
          <cell r="AG180">
            <v>1267</v>
          </cell>
          <cell r="AH180">
            <v>369</v>
          </cell>
          <cell r="AI180">
            <v>895</v>
          </cell>
        </row>
        <row r="181">
          <cell r="AA181" t="str">
            <v>Oct'92</v>
          </cell>
          <cell r="AB181">
            <v>403</v>
          </cell>
          <cell r="AC181">
            <v>1040</v>
          </cell>
          <cell r="AD181">
            <v>47</v>
          </cell>
          <cell r="AE181">
            <v>27</v>
          </cell>
          <cell r="AF181">
            <v>-2</v>
          </cell>
          <cell r="AG181">
            <v>1443</v>
          </cell>
          <cell r="AH181">
            <v>368</v>
          </cell>
          <cell r="AI181">
            <v>952</v>
          </cell>
        </row>
        <row r="182">
          <cell r="AA182" t="str">
            <v>Nov'92</v>
          </cell>
          <cell r="AB182">
            <v>337</v>
          </cell>
          <cell r="AC182">
            <v>913</v>
          </cell>
          <cell r="AD182">
            <v>44</v>
          </cell>
          <cell r="AE182">
            <v>28</v>
          </cell>
          <cell r="AF182">
            <v>-2</v>
          </cell>
          <cell r="AG182">
            <v>1250</v>
          </cell>
          <cell r="AH182">
            <v>369</v>
          </cell>
          <cell r="AI182">
            <v>951</v>
          </cell>
        </row>
        <row r="183">
          <cell r="AA183" t="str">
            <v>Dec'92</v>
          </cell>
          <cell r="AB183">
            <v>370</v>
          </cell>
          <cell r="AC183">
            <v>1050</v>
          </cell>
          <cell r="AD183">
            <v>40</v>
          </cell>
          <cell r="AE183">
            <v>29</v>
          </cell>
          <cell r="AF183">
            <v>-2</v>
          </cell>
          <cell r="AG183">
            <v>1420</v>
          </cell>
          <cell r="AH183">
            <v>370</v>
          </cell>
          <cell r="AI183">
            <v>1001</v>
          </cell>
        </row>
        <row r="184">
          <cell r="AA184" t="str">
            <v>Jan'93</v>
          </cell>
          <cell r="AB184">
            <v>399</v>
          </cell>
          <cell r="AC184">
            <v>1043</v>
          </cell>
          <cell r="AD184">
            <v>30</v>
          </cell>
          <cell r="AE184">
            <v>30</v>
          </cell>
          <cell r="AF184">
            <v>22</v>
          </cell>
          <cell r="AG184">
            <v>1442</v>
          </cell>
          <cell r="AH184">
            <v>369</v>
          </cell>
          <cell r="AI184">
            <v>1002</v>
          </cell>
        </row>
        <row r="185">
          <cell r="AA185" t="str">
            <v>Feb'93</v>
          </cell>
          <cell r="AB185">
            <v>358</v>
          </cell>
          <cell r="AC185">
            <v>1106</v>
          </cell>
          <cell r="AD185">
            <v>33</v>
          </cell>
          <cell r="AE185">
            <v>31</v>
          </cell>
          <cell r="AF185">
            <v>12</v>
          </cell>
          <cell r="AG185">
            <v>1464</v>
          </cell>
          <cell r="AH185">
            <v>376</v>
          </cell>
          <cell r="AI185">
            <v>1066</v>
          </cell>
        </row>
        <row r="186">
          <cell r="AA186" t="str">
            <v>Mar'93</v>
          </cell>
          <cell r="AB186">
            <v>400</v>
          </cell>
          <cell r="AC186">
            <v>1249</v>
          </cell>
          <cell r="AD186">
            <v>40</v>
          </cell>
          <cell r="AE186">
            <v>35</v>
          </cell>
          <cell r="AF186">
            <v>9</v>
          </cell>
          <cell r="AG186">
            <v>1649</v>
          </cell>
          <cell r="AH186">
            <v>386</v>
          </cell>
          <cell r="AI186">
            <v>1133</v>
          </cell>
        </row>
        <row r="187">
          <cell r="AA187" t="str">
            <v>Apr'93</v>
          </cell>
          <cell r="AB187">
            <v>457</v>
          </cell>
          <cell r="AC187">
            <v>1249</v>
          </cell>
          <cell r="AD187">
            <v>37</v>
          </cell>
          <cell r="AE187">
            <v>35</v>
          </cell>
          <cell r="AF187">
            <v>15</v>
          </cell>
          <cell r="AG187">
            <v>1706</v>
          </cell>
          <cell r="AH187">
            <v>405</v>
          </cell>
          <cell r="AI187">
            <v>1201</v>
          </cell>
        </row>
        <row r="188">
          <cell r="AA188" t="str">
            <v>May'93</v>
          </cell>
          <cell r="AB188">
            <v>342</v>
          </cell>
          <cell r="AC188">
            <v>1152</v>
          </cell>
          <cell r="AD188">
            <v>38</v>
          </cell>
          <cell r="AE188">
            <v>36</v>
          </cell>
          <cell r="AF188">
            <v>10</v>
          </cell>
          <cell r="AG188">
            <v>1494</v>
          </cell>
          <cell r="AH188">
            <v>400</v>
          </cell>
          <cell r="AI188">
            <v>1217</v>
          </cell>
        </row>
        <row r="189">
          <cell r="AA189" t="str">
            <v>Jun'93</v>
          </cell>
          <cell r="AB189">
            <v>451</v>
          </cell>
          <cell r="AC189">
            <v>1304</v>
          </cell>
          <cell r="AD189">
            <v>36</v>
          </cell>
          <cell r="AE189">
            <v>36</v>
          </cell>
          <cell r="AF189">
            <v>11</v>
          </cell>
          <cell r="AG189">
            <v>1755</v>
          </cell>
          <cell r="AH189">
            <v>417</v>
          </cell>
          <cell r="AI189">
            <v>1235</v>
          </cell>
        </row>
        <row r="190">
          <cell r="AA190" t="str">
            <v>Jul'93</v>
          </cell>
          <cell r="AB190">
            <v>421</v>
          </cell>
          <cell r="AC190">
            <v>1284</v>
          </cell>
          <cell r="AD190">
            <v>48</v>
          </cell>
          <cell r="AE190">
            <v>37</v>
          </cell>
          <cell r="AF190">
            <v>10</v>
          </cell>
          <cell r="AG190">
            <v>1705</v>
          </cell>
          <cell r="AH190">
            <v>405</v>
          </cell>
          <cell r="AI190">
            <v>1247</v>
          </cell>
        </row>
        <row r="191">
          <cell r="AA191" t="str">
            <v>Aug'93</v>
          </cell>
          <cell r="AB191">
            <v>467</v>
          </cell>
          <cell r="AC191">
            <v>1237</v>
          </cell>
          <cell r="AD191">
            <v>35</v>
          </cell>
          <cell r="AE191">
            <v>37</v>
          </cell>
          <cell r="AF191">
            <v>13</v>
          </cell>
          <cell r="AG191">
            <v>1704</v>
          </cell>
          <cell r="AH191">
            <v>446</v>
          </cell>
          <cell r="AI191">
            <v>1275</v>
          </cell>
        </row>
        <row r="192">
          <cell r="AA192" t="str">
            <v>Sep'93</v>
          </cell>
          <cell r="AB192">
            <v>473</v>
          </cell>
          <cell r="AC192">
            <v>1331</v>
          </cell>
          <cell r="AD192">
            <v>48</v>
          </cell>
          <cell r="AE192">
            <v>38</v>
          </cell>
          <cell r="AF192">
            <v>15</v>
          </cell>
          <cell r="AG192">
            <v>1804</v>
          </cell>
          <cell r="AH192">
            <v>454</v>
          </cell>
          <cell r="AI192">
            <v>1284</v>
          </cell>
        </row>
        <row r="193">
          <cell r="AA193" t="str">
            <v>Oct'93</v>
          </cell>
          <cell r="AB193">
            <v>430</v>
          </cell>
          <cell r="AC193">
            <v>1270</v>
          </cell>
          <cell r="AD193">
            <v>22</v>
          </cell>
          <cell r="AE193">
            <v>36</v>
          </cell>
          <cell r="AF193">
            <v>14</v>
          </cell>
          <cell r="AG193">
            <v>1700</v>
          </cell>
          <cell r="AH193">
            <v>457</v>
          </cell>
          <cell r="AI193">
            <v>1279</v>
          </cell>
        </row>
        <row r="194">
          <cell r="AA194" t="str">
            <v>Nov'93</v>
          </cell>
          <cell r="AB194">
            <v>443</v>
          </cell>
          <cell r="AC194">
            <v>1414</v>
          </cell>
          <cell r="AD194">
            <v>55</v>
          </cell>
          <cell r="AE194">
            <v>38</v>
          </cell>
          <cell r="AF194">
            <v>16</v>
          </cell>
          <cell r="AG194">
            <v>1857</v>
          </cell>
          <cell r="AH194">
            <v>449</v>
          </cell>
          <cell r="AI194">
            <v>1338</v>
          </cell>
        </row>
        <row r="195">
          <cell r="AA195" t="str">
            <v>Dec'93</v>
          </cell>
          <cell r="AB195">
            <v>509</v>
          </cell>
          <cell r="AC195">
            <v>1509</v>
          </cell>
          <cell r="AD195">
            <v>44</v>
          </cell>
          <cell r="AE195">
            <v>39</v>
          </cell>
          <cell r="AF195">
            <v>18</v>
          </cell>
          <cell r="AG195">
            <v>2018</v>
          </cell>
          <cell r="AH195">
            <v>461</v>
          </cell>
          <cell r="AI195">
            <v>1398</v>
          </cell>
        </row>
        <row r="196">
          <cell r="AA196" t="str">
            <v>Jan'94</v>
          </cell>
          <cell r="AB196">
            <v>479</v>
          </cell>
          <cell r="AC196">
            <v>1372</v>
          </cell>
          <cell r="AD196">
            <v>32</v>
          </cell>
          <cell r="AE196">
            <v>32</v>
          </cell>
          <cell r="AF196">
            <v>20</v>
          </cell>
          <cell r="AG196">
            <v>1851</v>
          </cell>
          <cell r="AH196">
            <v>477</v>
          </cell>
          <cell r="AI196">
            <v>1432</v>
          </cell>
        </row>
        <row r="197">
          <cell r="AA197" t="str">
            <v>Feb'94</v>
          </cell>
          <cell r="AB197">
            <v>483</v>
          </cell>
          <cell r="AC197">
            <v>1542</v>
          </cell>
          <cell r="AD197">
            <v>39</v>
          </cell>
          <cell r="AE197">
            <v>36</v>
          </cell>
          <cell r="AF197">
            <v>27</v>
          </cell>
          <cell r="AG197">
            <v>2025</v>
          </cell>
          <cell r="AH197">
            <v>490</v>
          </cell>
          <cell r="AI197">
            <v>1474</v>
          </cell>
        </row>
        <row r="198">
          <cell r="AA198" t="str">
            <v>Mar'94</v>
          </cell>
          <cell r="AB198">
            <v>535</v>
          </cell>
          <cell r="AC198">
            <v>1565</v>
          </cell>
          <cell r="AD198">
            <v>25</v>
          </cell>
          <cell r="AE198">
            <v>32</v>
          </cell>
          <cell r="AF198">
            <v>29</v>
          </cell>
          <cell r="AG198">
            <v>2100</v>
          </cell>
          <cell r="AH198">
            <v>499</v>
          </cell>
          <cell r="AI198">
            <v>1493</v>
          </cell>
        </row>
        <row r="199">
          <cell r="AA199" t="str">
            <v>Apr'94</v>
          </cell>
          <cell r="AB199">
            <v>476</v>
          </cell>
          <cell r="AC199">
            <v>1519</v>
          </cell>
          <cell r="AD199">
            <v>22</v>
          </cell>
          <cell r="AE199">
            <v>29</v>
          </cell>
          <cell r="AF199">
            <v>22</v>
          </cell>
          <cell r="AG199">
            <v>1995</v>
          </cell>
          <cell r="AH199">
            <v>498</v>
          </cell>
          <cell r="AI199">
            <v>1542</v>
          </cell>
        </row>
        <row r="200">
          <cell r="AA200" t="str">
            <v>May'94</v>
          </cell>
          <cell r="AB200">
            <v>508</v>
          </cell>
          <cell r="AC200">
            <v>1477</v>
          </cell>
          <cell r="AD200">
            <v>28</v>
          </cell>
          <cell r="AE200">
            <v>29</v>
          </cell>
          <cell r="AF200">
            <v>27</v>
          </cell>
          <cell r="AG200">
            <v>1985</v>
          </cell>
          <cell r="AH200">
            <v>506</v>
          </cell>
          <cell r="AI200">
            <v>1520</v>
          </cell>
        </row>
        <row r="201">
          <cell r="AA201" t="str">
            <v>Jun'94</v>
          </cell>
          <cell r="AB201">
            <v>539</v>
          </cell>
          <cell r="AC201">
            <v>1542</v>
          </cell>
          <cell r="AD201">
            <v>18</v>
          </cell>
          <cell r="AE201">
            <v>27</v>
          </cell>
          <cell r="AF201">
            <v>25</v>
          </cell>
          <cell r="AG201">
            <v>2081</v>
          </cell>
          <cell r="AH201">
            <v>508</v>
          </cell>
          <cell r="AI201">
            <v>1513</v>
          </cell>
        </row>
        <row r="202">
          <cell r="AA202" t="str">
            <v>Jul'94</v>
          </cell>
          <cell r="AB202">
            <v>504</v>
          </cell>
          <cell r="AC202">
            <v>1727</v>
          </cell>
          <cell r="AD202">
            <v>35</v>
          </cell>
          <cell r="AE202">
            <v>28</v>
          </cell>
          <cell r="AF202">
            <v>25</v>
          </cell>
          <cell r="AG202">
            <v>2231</v>
          </cell>
          <cell r="AH202">
            <v>517</v>
          </cell>
          <cell r="AI202">
            <v>1582</v>
          </cell>
        </row>
        <row r="203">
          <cell r="AA203" t="str">
            <v>Aug'94</v>
          </cell>
          <cell r="AB203">
            <v>470</v>
          </cell>
          <cell r="AC203">
            <v>1564</v>
          </cell>
          <cell r="AD203">
            <v>26</v>
          </cell>
          <cell r="AE203">
            <v>28</v>
          </cell>
          <cell r="AF203">
            <v>21</v>
          </cell>
          <cell r="AG203">
            <v>2034</v>
          </cell>
          <cell r="AH203">
            <v>504</v>
          </cell>
          <cell r="AI203">
            <v>1611</v>
          </cell>
        </row>
        <row r="204">
          <cell r="AA204" t="str">
            <v>Sep'94</v>
          </cell>
          <cell r="AB204">
            <v>537</v>
          </cell>
          <cell r="AC204">
            <v>1660</v>
          </cell>
          <cell r="AD204">
            <v>25</v>
          </cell>
          <cell r="AE204">
            <v>28</v>
          </cell>
          <cell r="AF204">
            <v>20</v>
          </cell>
          <cell r="AG204">
            <v>2197</v>
          </cell>
          <cell r="AH204">
            <v>504</v>
          </cell>
          <cell r="AI204">
            <v>1650</v>
          </cell>
        </row>
        <row r="205">
          <cell r="AA205" t="str">
            <v>Oct'94</v>
          </cell>
          <cell r="AB205">
            <v>536</v>
          </cell>
          <cell r="AC205">
            <v>1576</v>
          </cell>
          <cell r="AD205">
            <v>24</v>
          </cell>
          <cell r="AE205">
            <v>27</v>
          </cell>
          <cell r="AF205">
            <v>21</v>
          </cell>
          <cell r="AG205">
            <v>2112</v>
          </cell>
          <cell r="AH205">
            <v>514</v>
          </cell>
          <cell r="AI205">
            <v>1600</v>
          </cell>
        </row>
        <row r="206">
          <cell r="AA206" t="str">
            <v>Nov'94</v>
          </cell>
          <cell r="AB206">
            <v>446</v>
          </cell>
          <cell r="AC206">
            <v>1317</v>
          </cell>
          <cell r="AD206">
            <v>-7</v>
          </cell>
          <cell r="AE206">
            <v>24</v>
          </cell>
          <cell r="AF206">
            <v>19</v>
          </cell>
          <cell r="AG206">
            <v>1763</v>
          </cell>
          <cell r="AH206">
            <v>506</v>
          </cell>
          <cell r="AI206">
            <v>1518</v>
          </cell>
        </row>
        <row r="207">
          <cell r="AA207" t="str">
            <v>Dec'94</v>
          </cell>
          <cell r="AB207">
            <v>578</v>
          </cell>
          <cell r="AC207">
            <v>1976</v>
          </cell>
          <cell r="AD207">
            <v>31</v>
          </cell>
          <cell r="AE207">
            <v>24</v>
          </cell>
          <cell r="AF207">
            <v>18</v>
          </cell>
          <cell r="AG207">
            <v>2554</v>
          </cell>
          <cell r="AH207">
            <v>520</v>
          </cell>
          <cell r="AI207">
            <v>1623</v>
          </cell>
        </row>
        <row r="208">
          <cell r="AA208" t="str">
            <v>Jan'95</v>
          </cell>
          <cell r="AB208">
            <v>526</v>
          </cell>
          <cell r="AC208">
            <v>1649</v>
          </cell>
          <cell r="AD208">
            <v>20</v>
          </cell>
          <cell r="AE208">
            <v>20</v>
          </cell>
          <cell r="AF208">
            <v>10</v>
          </cell>
          <cell r="AG208">
            <v>2175</v>
          </cell>
          <cell r="AH208">
            <v>517</v>
          </cell>
          <cell r="AI208">
            <v>1647</v>
          </cell>
        </row>
        <row r="209">
          <cell r="AA209" t="str">
            <v>Feb'95</v>
          </cell>
          <cell r="AB209">
            <v>498</v>
          </cell>
          <cell r="AC209">
            <v>1708</v>
          </cell>
          <cell r="AD209">
            <v>11</v>
          </cell>
          <cell r="AE209">
            <v>15</v>
          </cell>
          <cell r="AF209">
            <v>6</v>
          </cell>
          <cell r="AG209">
            <v>2206</v>
          </cell>
          <cell r="AH209">
            <v>534</v>
          </cell>
          <cell r="AI209">
            <v>1778</v>
          </cell>
        </row>
        <row r="210">
          <cell r="AA210" t="str">
            <v>Mar'95</v>
          </cell>
          <cell r="AB210">
            <v>581</v>
          </cell>
          <cell r="AC210">
            <v>1981</v>
          </cell>
          <cell r="AD210">
            <v>27</v>
          </cell>
          <cell r="AE210">
            <v>19</v>
          </cell>
          <cell r="AF210">
            <v>7</v>
          </cell>
          <cell r="AG210">
            <v>2562</v>
          </cell>
          <cell r="AH210">
            <v>535</v>
          </cell>
          <cell r="AI210">
            <v>1779</v>
          </cell>
        </row>
        <row r="211">
          <cell r="AA211" t="str">
            <v>Apr'95</v>
          </cell>
          <cell r="AB211">
            <v>498</v>
          </cell>
          <cell r="AC211">
            <v>1795</v>
          </cell>
          <cell r="AD211">
            <v>18</v>
          </cell>
          <cell r="AE211">
            <v>19</v>
          </cell>
          <cell r="AF211">
            <v>7</v>
          </cell>
          <cell r="AG211">
            <v>2293</v>
          </cell>
          <cell r="AH211">
            <v>526</v>
          </cell>
          <cell r="AI211">
            <v>1828</v>
          </cell>
        </row>
        <row r="212">
          <cell r="AA212" t="str">
            <v>May'95</v>
          </cell>
          <cell r="AB212">
            <v>522</v>
          </cell>
          <cell r="AC212">
            <v>1795</v>
          </cell>
          <cell r="AD212">
            <v>22</v>
          </cell>
          <cell r="AE212">
            <v>19</v>
          </cell>
          <cell r="AF212">
            <v>6</v>
          </cell>
          <cell r="AG212">
            <v>2317</v>
          </cell>
          <cell r="AH212">
            <v>534</v>
          </cell>
          <cell r="AI212">
            <v>1857</v>
          </cell>
        </row>
        <row r="213">
          <cell r="AA213" t="str">
            <v>Jun'95</v>
          </cell>
          <cell r="AB213">
            <v>533</v>
          </cell>
          <cell r="AC213">
            <v>1757</v>
          </cell>
          <cell r="AD213">
            <v>14</v>
          </cell>
          <cell r="AE213">
            <v>18</v>
          </cell>
          <cell r="AF213">
            <v>5</v>
          </cell>
          <cell r="AG213">
            <v>2290</v>
          </cell>
          <cell r="AH213">
            <v>518</v>
          </cell>
          <cell r="AI213">
            <v>1782</v>
          </cell>
        </row>
        <row r="214">
          <cell r="AA214" t="str">
            <v>Jul'95</v>
          </cell>
          <cell r="AB214">
            <v>652</v>
          </cell>
          <cell r="AC214">
            <v>1897</v>
          </cell>
          <cell r="AD214">
            <v>10</v>
          </cell>
          <cell r="AE214">
            <v>17</v>
          </cell>
          <cell r="AF214">
            <v>8</v>
          </cell>
          <cell r="AG214">
            <v>2549</v>
          </cell>
          <cell r="AH214">
            <v>569</v>
          </cell>
          <cell r="AI214">
            <v>1816</v>
          </cell>
        </row>
        <row r="215">
          <cell r="AA215" t="str">
            <v>Aug'95</v>
          </cell>
          <cell r="AB215">
            <v>512</v>
          </cell>
          <cell r="AC215">
            <v>1823</v>
          </cell>
          <cell r="AD215">
            <v>17</v>
          </cell>
          <cell r="AE215">
            <v>17</v>
          </cell>
          <cell r="AF215">
            <v>8</v>
          </cell>
          <cell r="AG215">
            <v>2335</v>
          </cell>
          <cell r="AH215">
            <v>566</v>
          </cell>
          <cell r="AI215">
            <v>1826</v>
          </cell>
        </row>
        <row r="216">
          <cell r="AA216" t="str">
            <v>Sep'95</v>
          </cell>
          <cell r="AB216">
            <v>588</v>
          </cell>
          <cell r="AC216">
            <v>1948</v>
          </cell>
          <cell r="AD216">
            <v>17</v>
          </cell>
          <cell r="AE216">
            <v>17</v>
          </cell>
          <cell r="AF216">
            <v>8</v>
          </cell>
          <cell r="AG216">
            <v>2536</v>
          </cell>
          <cell r="AH216">
            <v>584</v>
          </cell>
          <cell r="AI216">
            <v>1889</v>
          </cell>
        </row>
        <row r="217">
          <cell r="AA217" t="str">
            <v>Oct'95</v>
          </cell>
          <cell r="AB217">
            <v>472</v>
          </cell>
          <cell r="AC217">
            <v>1878</v>
          </cell>
          <cell r="AD217">
            <v>19</v>
          </cell>
          <cell r="AE217">
            <v>17</v>
          </cell>
          <cell r="AF217">
            <v>6</v>
          </cell>
          <cell r="AG217">
            <v>2350</v>
          </cell>
          <cell r="AH217">
            <v>524</v>
          </cell>
          <cell r="AI217">
            <v>1883</v>
          </cell>
        </row>
        <row r="218">
          <cell r="AA218" t="str">
            <v>Nov'95</v>
          </cell>
          <cell r="AB218">
            <v>538</v>
          </cell>
          <cell r="AC218">
            <v>1939</v>
          </cell>
          <cell r="AD218">
            <v>47</v>
          </cell>
          <cell r="AE218">
            <v>20</v>
          </cell>
          <cell r="AF218">
            <v>7</v>
          </cell>
          <cell r="AG218">
            <v>2477</v>
          </cell>
          <cell r="AH218">
            <v>533</v>
          </cell>
          <cell r="AI218">
            <v>1922</v>
          </cell>
        </row>
        <row r="219">
          <cell r="AA219" t="str">
            <v>Dec'95</v>
          </cell>
          <cell r="AB219">
            <v>521</v>
          </cell>
          <cell r="AC219">
            <v>2174</v>
          </cell>
          <cell r="AD219">
            <v>10</v>
          </cell>
          <cell r="AE219">
            <v>19</v>
          </cell>
          <cell r="AF219">
            <v>6</v>
          </cell>
          <cell r="AG219">
            <v>2695</v>
          </cell>
          <cell r="AH219">
            <v>510</v>
          </cell>
          <cell r="AI219">
            <v>1997</v>
          </cell>
        </row>
        <row r="220">
          <cell r="AA220" t="str">
            <v>Jan'96</v>
          </cell>
          <cell r="AB220">
            <v>475</v>
          </cell>
          <cell r="AC220">
            <v>1868</v>
          </cell>
          <cell r="AD220">
            <v>13</v>
          </cell>
          <cell r="AE220">
            <v>13</v>
          </cell>
          <cell r="AF220">
            <v>-10</v>
          </cell>
          <cell r="AG220">
            <v>2343</v>
          </cell>
          <cell r="AH220">
            <v>511</v>
          </cell>
          <cell r="AI220">
            <v>1994</v>
          </cell>
        </row>
        <row r="221">
          <cell r="AA221" t="str">
            <v>Feb'96</v>
          </cell>
          <cell r="AB221">
            <v>481</v>
          </cell>
          <cell r="AC221">
            <v>2068</v>
          </cell>
          <cell r="AD221">
            <v>21</v>
          </cell>
          <cell r="AE221">
            <v>17</v>
          </cell>
          <cell r="AF221">
            <v>-7</v>
          </cell>
          <cell r="AG221">
            <v>2549</v>
          </cell>
          <cell r="AH221">
            <v>492</v>
          </cell>
          <cell r="AI221">
            <v>2037</v>
          </cell>
        </row>
        <row r="222">
          <cell r="AA222" t="str">
            <v>Mar'96</v>
          </cell>
          <cell r="AB222">
            <v>509</v>
          </cell>
          <cell r="AC222">
            <v>2154</v>
          </cell>
          <cell r="AD222">
            <v>9</v>
          </cell>
          <cell r="AE222">
            <v>14</v>
          </cell>
          <cell r="AF222">
            <v>-9</v>
          </cell>
          <cell r="AG222">
            <v>2663</v>
          </cell>
          <cell r="AH222">
            <v>488</v>
          </cell>
          <cell r="AI222">
            <v>2030</v>
          </cell>
        </row>
        <row r="223">
          <cell r="AA223" t="str">
            <v>Apr'96</v>
          </cell>
          <cell r="AB223">
            <v>552</v>
          </cell>
          <cell r="AC223">
            <v>2185</v>
          </cell>
          <cell r="AD223">
            <v>22</v>
          </cell>
          <cell r="AE223">
            <v>16</v>
          </cell>
          <cell r="AF223">
            <v>-4</v>
          </cell>
          <cell r="AG223">
            <v>2737</v>
          </cell>
          <cell r="AH223">
            <v>514</v>
          </cell>
          <cell r="AI223">
            <v>2136</v>
          </cell>
        </row>
        <row r="224">
          <cell r="AA224" t="str">
            <v>May'96</v>
          </cell>
          <cell r="AB224">
            <v>464</v>
          </cell>
          <cell r="AC224">
            <v>2137</v>
          </cell>
          <cell r="AD224">
            <v>19</v>
          </cell>
          <cell r="AE224">
            <v>17</v>
          </cell>
          <cell r="AF224">
            <v>-5</v>
          </cell>
          <cell r="AG224">
            <v>2601</v>
          </cell>
          <cell r="AH224">
            <v>508</v>
          </cell>
          <cell r="AI224">
            <v>2159</v>
          </cell>
        </row>
        <row r="225">
          <cell r="AA225" t="str">
            <v>Jun'96</v>
          </cell>
          <cell r="AB225">
            <v>478</v>
          </cell>
          <cell r="AC225">
            <v>2087</v>
          </cell>
          <cell r="AD225">
            <v>19</v>
          </cell>
          <cell r="AE225">
            <v>17</v>
          </cell>
          <cell r="AF225">
            <v>-6</v>
          </cell>
          <cell r="AG225">
            <v>2565</v>
          </cell>
          <cell r="AH225">
            <v>498</v>
          </cell>
          <cell r="AI225">
            <v>2136</v>
          </cell>
        </row>
        <row r="226">
          <cell r="AA226" t="str">
            <v>Jul'96</v>
          </cell>
          <cell r="AB226">
            <v>510</v>
          </cell>
          <cell r="AC226">
            <v>2298</v>
          </cell>
          <cell r="AD226">
            <v>21</v>
          </cell>
          <cell r="AE226">
            <v>18</v>
          </cell>
          <cell r="AF226">
            <v>-9</v>
          </cell>
          <cell r="AG226">
            <v>2808</v>
          </cell>
          <cell r="AH226">
            <v>484</v>
          </cell>
          <cell r="AI226">
            <v>2174</v>
          </cell>
        </row>
        <row r="227">
          <cell r="AA227" t="str">
            <v>Aug'96</v>
          </cell>
          <cell r="AB227">
            <v>456</v>
          </cell>
          <cell r="AC227">
            <v>2074</v>
          </cell>
          <cell r="AD227">
            <v>14</v>
          </cell>
          <cell r="AE227">
            <v>17</v>
          </cell>
          <cell r="AF227">
            <v>-9</v>
          </cell>
          <cell r="AG227">
            <v>2530</v>
          </cell>
          <cell r="AH227">
            <v>481</v>
          </cell>
          <cell r="AI227">
            <v>2153</v>
          </cell>
        </row>
        <row r="228">
          <cell r="AA228" t="str">
            <v>Sep'96</v>
          </cell>
          <cell r="AB228">
            <v>545</v>
          </cell>
          <cell r="AC228">
            <v>2211</v>
          </cell>
          <cell r="AD228">
            <v>14</v>
          </cell>
          <cell r="AE228">
            <v>17</v>
          </cell>
          <cell r="AF228">
            <v>-9</v>
          </cell>
          <cell r="AG228">
            <v>2756</v>
          </cell>
          <cell r="AH228">
            <v>504</v>
          </cell>
          <cell r="AI228">
            <v>2194</v>
          </cell>
        </row>
        <row r="229">
          <cell r="AA229" t="str">
            <v>Oct'96</v>
          </cell>
          <cell r="AB229">
            <v>552</v>
          </cell>
          <cell r="AC229">
            <v>2327</v>
          </cell>
          <cell r="AD229">
            <v>24</v>
          </cell>
          <cell r="AE229">
            <v>17</v>
          </cell>
          <cell r="AF229">
            <v>-7</v>
          </cell>
          <cell r="AG229">
            <v>2879</v>
          </cell>
          <cell r="AH229">
            <v>518</v>
          </cell>
          <cell r="AI229">
            <v>2204</v>
          </cell>
        </row>
        <row r="230">
          <cell r="AA230" t="str">
            <v>Nov'96</v>
          </cell>
          <cell r="AB230">
            <v>477</v>
          </cell>
          <cell r="AC230">
            <v>2024</v>
          </cell>
          <cell r="AD230">
            <v>4</v>
          </cell>
          <cell r="AE230">
            <v>16</v>
          </cell>
          <cell r="AF230">
            <v>-7</v>
          </cell>
          <cell r="AG230">
            <v>2501</v>
          </cell>
          <cell r="AH230">
            <v>525</v>
          </cell>
          <cell r="AI230">
            <v>2187</v>
          </cell>
        </row>
        <row r="231">
          <cell r="AA231" t="str">
            <v>Dec'96</v>
          </cell>
          <cell r="AB231">
            <v>442</v>
          </cell>
          <cell r="AC231">
            <v>2097</v>
          </cell>
          <cell r="AD231">
            <v>-4</v>
          </cell>
          <cell r="AE231">
            <v>14</v>
          </cell>
          <cell r="AF231">
            <v>-8</v>
          </cell>
          <cell r="AG231">
            <v>2539</v>
          </cell>
          <cell r="AH231">
            <v>490</v>
          </cell>
          <cell r="AI231">
            <v>2149</v>
          </cell>
        </row>
        <row r="232">
          <cell r="AA232" t="str">
            <v>Jan'97</v>
          </cell>
          <cell r="AB232">
            <v>472</v>
          </cell>
          <cell r="AC232">
            <v>1985</v>
          </cell>
          <cell r="AD232">
            <v>6</v>
          </cell>
          <cell r="AE232">
            <v>6</v>
          </cell>
          <cell r="AF232">
            <v>-1</v>
          </cell>
          <cell r="AG232">
            <v>2457</v>
          </cell>
          <cell r="AH232">
            <v>464</v>
          </cell>
          <cell r="AI232">
            <v>2035</v>
          </cell>
        </row>
        <row r="233">
          <cell r="AA233" t="str">
            <v>Feb'97</v>
          </cell>
          <cell r="AB233">
            <v>522</v>
          </cell>
          <cell r="AC233">
            <v>2240</v>
          </cell>
          <cell r="AD233">
            <v>8</v>
          </cell>
          <cell r="AE233">
            <v>7</v>
          </cell>
          <cell r="AF233">
            <v>4</v>
          </cell>
          <cell r="AG233">
            <v>2762</v>
          </cell>
          <cell r="AH233">
            <v>479</v>
          </cell>
          <cell r="AI233">
            <v>2107</v>
          </cell>
        </row>
        <row r="234">
          <cell r="AA234" t="str">
            <v>Mar'97</v>
          </cell>
          <cell r="AB234">
            <v>467</v>
          </cell>
          <cell r="AC234">
            <v>2193</v>
          </cell>
          <cell r="AD234">
            <v>2</v>
          </cell>
          <cell r="AE234">
            <v>5</v>
          </cell>
          <cell r="AF234">
            <v>0</v>
          </cell>
          <cell r="AG234">
            <v>2660</v>
          </cell>
          <cell r="AH234">
            <v>487</v>
          </cell>
          <cell r="AI234">
            <v>2139</v>
          </cell>
        </row>
        <row r="235">
          <cell r="AA235" t="str">
            <v>Apr'97</v>
          </cell>
          <cell r="AB235">
            <v>495</v>
          </cell>
          <cell r="AC235">
            <v>2234</v>
          </cell>
          <cell r="AD235">
            <v>2</v>
          </cell>
          <cell r="AE235">
            <v>5</v>
          </cell>
          <cell r="AF235">
            <v>-3</v>
          </cell>
          <cell r="AG235">
            <v>2729</v>
          </cell>
          <cell r="AH235">
            <v>495</v>
          </cell>
          <cell r="AI235">
            <v>2222</v>
          </cell>
        </row>
        <row r="236">
          <cell r="AA236" t="str">
            <v>May'97</v>
          </cell>
          <cell r="AB236">
            <v>455</v>
          </cell>
          <cell r="AC236">
            <v>2306</v>
          </cell>
          <cell r="AD236">
            <v>8</v>
          </cell>
          <cell r="AE236">
            <v>5</v>
          </cell>
          <cell r="AF236">
            <v>-3</v>
          </cell>
          <cell r="AG236">
            <v>2761</v>
          </cell>
          <cell r="AH236">
            <v>472</v>
          </cell>
          <cell r="AI236">
            <v>2244</v>
          </cell>
        </row>
        <row r="237">
          <cell r="AA237" t="str">
            <v>Jun'97</v>
          </cell>
          <cell r="AB237">
            <v>615</v>
          </cell>
          <cell r="AC237">
            <v>2617</v>
          </cell>
          <cell r="AD237">
            <v>25</v>
          </cell>
          <cell r="AE237">
            <v>9</v>
          </cell>
          <cell r="AF237">
            <v>2</v>
          </cell>
          <cell r="AG237">
            <v>3232</v>
          </cell>
          <cell r="AH237">
            <v>522</v>
          </cell>
          <cell r="AI237">
            <v>2386</v>
          </cell>
        </row>
        <row r="238">
          <cell r="AA238" t="str">
            <v>Jul'97</v>
          </cell>
          <cell r="AB238">
            <v>486</v>
          </cell>
          <cell r="AC238">
            <v>2272</v>
          </cell>
          <cell r="AD238">
            <v>-1</v>
          </cell>
          <cell r="AE238">
            <v>7</v>
          </cell>
          <cell r="AF238">
            <v>1</v>
          </cell>
          <cell r="AG238">
            <v>2758</v>
          </cell>
          <cell r="AH238">
            <v>519</v>
          </cell>
          <cell r="AI238">
            <v>2398</v>
          </cell>
        </row>
        <row r="239">
          <cell r="AA239" t="str">
            <v>Aug'97</v>
          </cell>
          <cell r="AB239">
            <v>478</v>
          </cell>
          <cell r="AC239">
            <v>2291</v>
          </cell>
          <cell r="AD239">
            <v>10</v>
          </cell>
          <cell r="AE239">
            <v>8</v>
          </cell>
          <cell r="AF239">
            <v>2</v>
          </cell>
          <cell r="AG239">
            <v>2769</v>
          </cell>
          <cell r="AH239">
            <v>526</v>
          </cell>
          <cell r="AI239">
            <v>2393</v>
          </cell>
        </row>
        <row r="240">
          <cell r="AA240" t="str">
            <v>Sep'97</v>
          </cell>
          <cell r="AB240">
            <v>468</v>
          </cell>
          <cell r="AC240">
            <v>2343</v>
          </cell>
          <cell r="AD240">
            <v>6</v>
          </cell>
          <cell r="AE240">
            <v>7</v>
          </cell>
          <cell r="AF240">
            <v>0</v>
          </cell>
          <cell r="AG240">
            <v>2811</v>
          </cell>
          <cell r="AH240">
            <v>477</v>
          </cell>
          <cell r="AI240">
            <v>2302</v>
          </cell>
        </row>
        <row r="241">
          <cell r="AA241" t="str">
            <v>Oct'97</v>
          </cell>
          <cell r="AB241">
            <v>526</v>
          </cell>
          <cell r="AC241">
            <v>2399</v>
          </cell>
          <cell r="AD241">
            <v>3</v>
          </cell>
          <cell r="AE241">
            <v>7</v>
          </cell>
          <cell r="AF241">
            <v>-1</v>
          </cell>
          <cell r="AG241">
            <v>2925</v>
          </cell>
          <cell r="AH241">
            <v>491</v>
          </cell>
          <cell r="AI241">
            <v>2344</v>
          </cell>
        </row>
        <row r="242">
          <cell r="AA242" t="str">
            <v>Nov'97</v>
          </cell>
          <cell r="AB242">
            <v>450</v>
          </cell>
          <cell r="AC242">
            <v>2294</v>
          </cell>
          <cell r="AD242">
            <v>13</v>
          </cell>
          <cell r="AE242">
            <v>7</v>
          </cell>
          <cell r="AF242">
            <v>-1</v>
          </cell>
          <cell r="AG242">
            <v>2744</v>
          </cell>
          <cell r="AH242">
            <v>481</v>
          </cell>
          <cell r="AI242">
            <v>2345</v>
          </cell>
        </row>
        <row r="243">
          <cell r="AA243" t="str">
            <v>Dec'97</v>
          </cell>
          <cell r="AB243">
            <v>490</v>
          </cell>
          <cell r="AC243">
            <v>2300</v>
          </cell>
          <cell r="AD243">
            <v>10</v>
          </cell>
          <cell r="AE243">
            <v>8</v>
          </cell>
          <cell r="AF243">
            <v>0</v>
          </cell>
          <cell r="AG243">
            <v>2790</v>
          </cell>
          <cell r="AH243">
            <v>489</v>
          </cell>
          <cell r="AI243">
            <v>2331</v>
          </cell>
        </row>
        <row r="244">
          <cell r="AA244" t="str">
            <v>Jan'98</v>
          </cell>
          <cell r="AB244">
            <v>575</v>
          </cell>
          <cell r="AC244">
            <v>2220</v>
          </cell>
          <cell r="AD244">
            <v>12</v>
          </cell>
          <cell r="AE244">
            <v>12</v>
          </cell>
          <cell r="AF244">
            <v>22</v>
          </cell>
          <cell r="AG244">
            <v>2795</v>
          </cell>
          <cell r="AH244">
            <v>505</v>
          </cell>
          <cell r="AI244">
            <v>2271</v>
          </cell>
        </row>
        <row r="245">
          <cell r="AA245" t="str">
            <v>Feb'98</v>
          </cell>
          <cell r="AB245">
            <v>521</v>
          </cell>
          <cell r="AC245">
            <v>2262</v>
          </cell>
          <cell r="AD245">
            <v>1</v>
          </cell>
          <cell r="AE245">
            <v>6</v>
          </cell>
          <cell r="AF245">
            <v>10</v>
          </cell>
          <cell r="AG245">
            <v>2783</v>
          </cell>
          <cell r="AH245">
            <v>529</v>
          </cell>
          <cell r="AI245">
            <v>2261</v>
          </cell>
        </row>
        <row r="246">
          <cell r="AA246" t="str">
            <v>Mar'98</v>
          </cell>
          <cell r="AB246">
            <v>519</v>
          </cell>
          <cell r="AC246">
            <v>2577</v>
          </cell>
          <cell r="AD246">
            <v>18</v>
          </cell>
          <cell r="AE246">
            <v>10</v>
          </cell>
          <cell r="AF246">
            <v>11</v>
          </cell>
          <cell r="AG246">
            <v>3096</v>
          </cell>
          <cell r="AH246">
            <v>538</v>
          </cell>
          <cell r="AI246">
            <v>2353</v>
          </cell>
        </row>
        <row r="247">
          <cell r="AA247" t="str">
            <v>Apr'98</v>
          </cell>
          <cell r="AB247">
            <v>504</v>
          </cell>
          <cell r="AC247">
            <v>2424</v>
          </cell>
          <cell r="AD247">
            <v>9</v>
          </cell>
          <cell r="AE247">
            <v>10</v>
          </cell>
          <cell r="AF247">
            <v>8</v>
          </cell>
          <cell r="AG247">
            <v>2928</v>
          </cell>
          <cell r="AH247">
            <v>515</v>
          </cell>
          <cell r="AI247">
            <v>2421</v>
          </cell>
        </row>
        <row r="248">
          <cell r="AA248" t="str">
            <v>May'98</v>
          </cell>
          <cell r="AB248">
            <v>476</v>
          </cell>
          <cell r="AC248">
            <v>2329</v>
          </cell>
          <cell r="AD248">
            <v>1</v>
          </cell>
          <cell r="AE248">
            <v>8</v>
          </cell>
          <cell r="AF248">
            <v>8</v>
          </cell>
          <cell r="AG248">
            <v>2805</v>
          </cell>
          <cell r="AH248">
            <v>500</v>
          </cell>
          <cell r="AI248">
            <v>2443</v>
          </cell>
        </row>
        <row r="249">
          <cell r="AA249" t="str">
            <v>Jun'98</v>
          </cell>
          <cell r="AB249">
            <v>482</v>
          </cell>
          <cell r="AC249">
            <v>2178</v>
          </cell>
          <cell r="AD249">
            <v>-17</v>
          </cell>
          <cell r="AE249">
            <v>3</v>
          </cell>
          <cell r="AF249">
            <v>2</v>
          </cell>
          <cell r="AG249">
            <v>2660</v>
          </cell>
          <cell r="AH249">
            <v>487</v>
          </cell>
          <cell r="AI249">
            <v>2310</v>
          </cell>
        </row>
        <row r="250">
          <cell r="AA250" t="str">
            <v>Jul'98</v>
          </cell>
          <cell r="AB250">
            <v>560</v>
          </cell>
          <cell r="AC250">
            <v>2619</v>
          </cell>
          <cell r="AD250">
            <v>15</v>
          </cell>
          <cell r="AE250">
            <v>5</v>
          </cell>
          <cell r="AF250">
            <v>4</v>
          </cell>
          <cell r="AG250">
            <v>3179</v>
          </cell>
          <cell r="AH250">
            <v>506</v>
          </cell>
          <cell r="AI250">
            <v>2375</v>
          </cell>
        </row>
        <row r="251">
          <cell r="AA251" t="str">
            <v>Aug'98</v>
          </cell>
          <cell r="AB251">
            <v>501</v>
          </cell>
          <cell r="AC251">
            <v>2202</v>
          </cell>
          <cell r="AD251">
            <v>-4</v>
          </cell>
          <cell r="AE251">
            <v>4</v>
          </cell>
          <cell r="AF251">
            <v>4</v>
          </cell>
          <cell r="AG251">
            <v>2703</v>
          </cell>
          <cell r="AH251">
            <v>514</v>
          </cell>
          <cell r="AI251">
            <v>2333</v>
          </cell>
        </row>
        <row r="252">
          <cell r="AA252" t="str">
            <v>Sep'98</v>
          </cell>
          <cell r="AB252">
            <v>469</v>
          </cell>
          <cell r="AC252">
            <v>2187</v>
          </cell>
          <cell r="AD252">
            <v>-7</v>
          </cell>
          <cell r="AE252">
            <v>3</v>
          </cell>
          <cell r="AF252">
            <v>3</v>
          </cell>
          <cell r="AG252">
            <v>2656</v>
          </cell>
          <cell r="AH252">
            <v>510</v>
          </cell>
          <cell r="AI252">
            <v>2336</v>
          </cell>
        </row>
        <row r="253">
          <cell r="AA253" t="str">
            <v>Oct'98</v>
          </cell>
          <cell r="AB253">
            <v>449</v>
          </cell>
          <cell r="AC253">
            <v>2164</v>
          </cell>
          <cell r="AD253">
            <v>-10</v>
          </cell>
          <cell r="AE253">
            <v>1</v>
          </cell>
          <cell r="AF253">
            <v>1</v>
          </cell>
          <cell r="AG253">
            <v>2613</v>
          </cell>
          <cell r="AH253">
            <v>473</v>
          </cell>
          <cell r="AI253">
            <v>2184</v>
          </cell>
        </row>
        <row r="254">
          <cell r="AA254" t="str">
            <v>Nov'98</v>
          </cell>
          <cell r="AB254">
            <v>506</v>
          </cell>
          <cell r="AC254">
            <v>2051</v>
          </cell>
          <cell r="AD254">
            <v>-11</v>
          </cell>
          <cell r="AE254">
            <v>0</v>
          </cell>
          <cell r="AF254">
            <v>2</v>
          </cell>
          <cell r="AG254">
            <v>2557</v>
          </cell>
          <cell r="AH254">
            <v>475</v>
          </cell>
          <cell r="AI254">
            <v>2134</v>
          </cell>
        </row>
        <row r="255">
          <cell r="AA255" t="str">
            <v>Dec'98</v>
          </cell>
          <cell r="AB255">
            <v>587</v>
          </cell>
          <cell r="AC255">
            <v>2615</v>
          </cell>
          <cell r="AD255">
            <v>14</v>
          </cell>
          <cell r="AE255">
            <v>1</v>
          </cell>
          <cell r="AF255">
            <v>4</v>
          </cell>
          <cell r="AG255">
            <v>3202</v>
          </cell>
          <cell r="AH255">
            <v>514</v>
          </cell>
          <cell r="AI255">
            <v>2277</v>
          </cell>
        </row>
        <row r="256">
          <cell r="AA256" t="str">
            <v>Jan'99</v>
          </cell>
          <cell r="AB256">
            <v>560</v>
          </cell>
          <cell r="AC256">
            <v>1841</v>
          </cell>
          <cell r="AD256">
            <v>-17</v>
          </cell>
          <cell r="AE256">
            <v>-17</v>
          </cell>
          <cell r="AF256">
            <v>-3</v>
          </cell>
          <cell r="AG256">
            <v>2401</v>
          </cell>
          <cell r="AH256">
            <v>551</v>
          </cell>
          <cell r="AI256">
            <v>2169</v>
          </cell>
        </row>
        <row r="257">
          <cell r="AA257" t="str">
            <v>Feb'99</v>
          </cell>
          <cell r="AB257">
            <v>378</v>
          </cell>
          <cell r="AC257">
            <v>2004</v>
          </cell>
          <cell r="AD257">
            <v>-11</v>
          </cell>
          <cell r="AE257">
            <v>-14</v>
          </cell>
          <cell r="AF257">
            <v>-14</v>
          </cell>
          <cell r="AG257">
            <v>2382</v>
          </cell>
          <cell r="AH257">
            <v>508</v>
          </cell>
          <cell r="AI257">
            <v>2153</v>
          </cell>
        </row>
        <row r="258">
          <cell r="AA258" t="str">
            <v>Mar'99</v>
          </cell>
          <cell r="AB258">
            <v>574</v>
          </cell>
          <cell r="AC258">
            <v>2437</v>
          </cell>
          <cell r="AD258">
            <v>-5</v>
          </cell>
          <cell r="AE258">
            <v>-11</v>
          </cell>
          <cell r="AF258">
            <v>-6</v>
          </cell>
          <cell r="AG258">
            <v>3011</v>
          </cell>
          <cell r="AH258">
            <v>504</v>
          </cell>
          <cell r="AI258">
            <v>2094</v>
          </cell>
        </row>
        <row r="259">
          <cell r="AA259" t="str">
            <v>Apr'99</v>
          </cell>
          <cell r="AB259">
            <v>513</v>
          </cell>
          <cell r="AC259">
            <v>2291</v>
          </cell>
          <cell r="AD259">
            <v>-5</v>
          </cell>
          <cell r="AE259">
            <v>-10</v>
          </cell>
          <cell r="AF259">
            <v>-4</v>
          </cell>
          <cell r="AG259">
            <v>2804</v>
          </cell>
          <cell r="AH259">
            <v>488</v>
          </cell>
          <cell r="AI259">
            <v>2244</v>
          </cell>
        </row>
        <row r="260">
          <cell r="AA260" t="str">
            <v>May'99</v>
          </cell>
          <cell r="AB260">
            <v>488</v>
          </cell>
          <cell r="AC260">
            <v>2124</v>
          </cell>
          <cell r="AD260">
            <v>-9</v>
          </cell>
          <cell r="AE260">
            <v>-9</v>
          </cell>
          <cell r="AF260">
            <v>-3</v>
          </cell>
          <cell r="AG260">
            <v>2612</v>
          </cell>
          <cell r="AH260">
            <v>525</v>
          </cell>
          <cell r="AI260">
            <v>2284</v>
          </cell>
        </row>
        <row r="261">
          <cell r="AA261" t="str">
            <v>Jun'99</v>
          </cell>
          <cell r="AB261">
            <v>591</v>
          </cell>
          <cell r="AC261">
            <v>2276</v>
          </cell>
          <cell r="AD261">
            <v>4</v>
          </cell>
          <cell r="AE261">
            <v>-7</v>
          </cell>
          <cell r="AF261">
            <v>1</v>
          </cell>
          <cell r="AG261">
            <v>2867</v>
          </cell>
          <cell r="AH261">
            <v>531</v>
          </cell>
          <cell r="AI261">
            <v>2230</v>
          </cell>
        </row>
        <row r="262">
          <cell r="AA262" t="str">
            <v>Jul'99</v>
          </cell>
          <cell r="AB262">
            <v>671</v>
          </cell>
          <cell r="AC262">
            <v>2289</v>
          </cell>
          <cell r="AD262">
            <v>-13</v>
          </cell>
          <cell r="AE262">
            <v>-8</v>
          </cell>
          <cell r="AF262">
            <v>4</v>
          </cell>
          <cell r="AG262">
            <v>2960</v>
          </cell>
          <cell r="AH262">
            <v>583</v>
          </cell>
          <cell r="AI262">
            <v>2230</v>
          </cell>
        </row>
        <row r="263">
          <cell r="AA263" t="str">
            <v>Aug'99</v>
          </cell>
          <cell r="AB263">
            <v>727</v>
          </cell>
          <cell r="AC263">
            <v>2223</v>
          </cell>
          <cell r="AD263">
            <v>1</v>
          </cell>
          <cell r="AE263">
            <v>-7</v>
          </cell>
          <cell r="AF263">
            <v>9</v>
          </cell>
          <cell r="AG263">
            <v>2950</v>
          </cell>
          <cell r="AH263">
            <v>663</v>
          </cell>
          <cell r="AI263">
            <v>2263</v>
          </cell>
        </row>
        <row r="264">
          <cell r="AA264" t="str">
            <v>Sep'99</v>
          </cell>
          <cell r="AB264">
            <v>685</v>
          </cell>
          <cell r="AC264">
            <v>2115</v>
          </cell>
          <cell r="AD264">
            <v>-3</v>
          </cell>
          <cell r="AE264">
            <v>-7</v>
          </cell>
          <cell r="AF264">
            <v>13</v>
          </cell>
          <cell r="AG264">
            <v>2800</v>
          </cell>
          <cell r="AH264">
            <v>694</v>
          </cell>
          <cell r="AI264">
            <v>2209</v>
          </cell>
        </row>
        <row r="265">
          <cell r="AA265" t="str">
            <v>Oct'99</v>
          </cell>
          <cell r="AB265">
            <v>689</v>
          </cell>
          <cell r="AC265">
            <v>2035</v>
          </cell>
          <cell r="AD265">
            <v>-6</v>
          </cell>
          <cell r="AE265">
            <v>-7</v>
          </cell>
          <cell r="AF265">
            <v>16</v>
          </cell>
          <cell r="AG265">
            <v>2724</v>
          </cell>
          <cell r="AH265">
            <v>700</v>
          </cell>
          <cell r="AI265">
            <v>2124</v>
          </cell>
        </row>
        <row r="266">
          <cell r="AA266" t="str">
            <v>Nov'99</v>
          </cell>
          <cell r="AB266">
            <v>786</v>
          </cell>
          <cell r="AC266">
            <v>2171</v>
          </cell>
          <cell r="AD266">
            <v>6</v>
          </cell>
          <cell r="AE266">
            <v>-6</v>
          </cell>
          <cell r="AF266">
            <v>20</v>
          </cell>
          <cell r="AG266">
            <v>2957</v>
          </cell>
          <cell r="AH266">
            <v>720</v>
          </cell>
          <cell r="AI266">
            <v>2107</v>
          </cell>
        </row>
        <row r="267">
          <cell r="AA267" t="str">
            <v>Dec'99</v>
          </cell>
          <cell r="AB267">
            <v>1155</v>
          </cell>
          <cell r="AC267">
            <v>2670</v>
          </cell>
          <cell r="AD267">
            <v>2</v>
          </cell>
          <cell r="AE267">
            <v>-5</v>
          </cell>
          <cell r="AF267">
            <v>27</v>
          </cell>
          <cell r="AG267">
            <v>3825</v>
          </cell>
          <cell r="AH267">
            <v>877</v>
          </cell>
          <cell r="AI267">
            <v>2292</v>
          </cell>
        </row>
        <row r="268">
          <cell r="AA268" t="str">
            <v>Jan'00</v>
          </cell>
          <cell r="AB268">
            <v>918</v>
          </cell>
          <cell r="AC268">
            <v>2051</v>
          </cell>
          <cell r="AD268">
            <v>11</v>
          </cell>
          <cell r="AE268">
            <v>11</v>
          </cell>
          <cell r="AF268">
            <v>64</v>
          </cell>
          <cell r="AG268">
            <v>2969</v>
          </cell>
          <cell r="AH268">
            <v>953</v>
          </cell>
          <cell r="AI268">
            <v>2297</v>
          </cell>
        </row>
        <row r="269">
          <cell r="AA269" t="str">
            <v>Feb'00</v>
          </cell>
          <cell r="AB269">
            <v>861</v>
          </cell>
          <cell r="AC269">
            <v>2076</v>
          </cell>
          <cell r="AD269">
            <v>4</v>
          </cell>
          <cell r="AE269">
            <v>7</v>
          </cell>
          <cell r="AF269">
            <v>90</v>
          </cell>
          <cell r="AG269">
            <v>2937</v>
          </cell>
          <cell r="AH269">
            <v>978</v>
          </cell>
          <cell r="AI269">
            <v>2266</v>
          </cell>
        </row>
        <row r="270">
          <cell r="AA270" t="str">
            <v>Mar'00</v>
          </cell>
          <cell r="AB270">
            <v>1128</v>
          </cell>
          <cell r="AC270">
            <v>2485</v>
          </cell>
          <cell r="AD270">
            <v>2</v>
          </cell>
          <cell r="AE270">
            <v>5</v>
          </cell>
          <cell r="AF270">
            <v>92</v>
          </cell>
          <cell r="AG270">
            <v>3613</v>
          </cell>
          <cell r="AH270">
            <v>969</v>
          </cell>
          <cell r="AI270">
            <v>2204</v>
          </cell>
        </row>
        <row r="271">
          <cell r="AA271" t="str">
            <v>Apr'00</v>
          </cell>
          <cell r="AB271">
            <v>1036</v>
          </cell>
          <cell r="AC271">
            <v>2243</v>
          </cell>
          <cell r="AD271">
            <v>-2</v>
          </cell>
          <cell r="AE271">
            <v>3</v>
          </cell>
          <cell r="AF271">
            <v>95</v>
          </cell>
          <cell r="AG271">
            <v>3279</v>
          </cell>
          <cell r="AH271">
            <v>1008</v>
          </cell>
          <cell r="AI271">
            <v>2268</v>
          </cell>
        </row>
        <row r="272">
          <cell r="AA272" t="str">
            <v>May'00</v>
          </cell>
          <cell r="AB272">
            <v>1195</v>
          </cell>
          <cell r="AC272">
            <v>2525</v>
          </cell>
          <cell r="AD272">
            <v>19</v>
          </cell>
          <cell r="AE272">
            <v>6</v>
          </cell>
          <cell r="AF272">
            <v>104</v>
          </cell>
          <cell r="AG272">
            <v>3720</v>
          </cell>
          <cell r="AH272">
            <v>1120</v>
          </cell>
          <cell r="AI272">
            <v>2418</v>
          </cell>
        </row>
        <row r="273">
          <cell r="AA273" t="str">
            <v>Jun'00</v>
          </cell>
          <cell r="AB273">
            <v>1040</v>
          </cell>
          <cell r="AC273">
            <v>2224</v>
          </cell>
          <cell r="AD273">
            <v>-2</v>
          </cell>
          <cell r="AE273">
            <v>5</v>
          </cell>
          <cell r="AF273">
            <v>99</v>
          </cell>
          <cell r="AG273">
            <v>3264</v>
          </cell>
          <cell r="AH273">
            <v>1090</v>
          </cell>
          <cell r="AI273">
            <v>2331</v>
          </cell>
        </row>
        <row r="274">
          <cell r="AA274" t="str">
            <v>Jul'00</v>
          </cell>
          <cell r="AB274">
            <v>1177</v>
          </cell>
          <cell r="AC274">
            <v>2461</v>
          </cell>
          <cell r="AD274">
            <v>8</v>
          </cell>
          <cell r="AE274">
            <v>5</v>
          </cell>
          <cell r="AF274">
            <v>95</v>
          </cell>
          <cell r="AG274">
            <v>3638</v>
          </cell>
          <cell r="AH274">
            <v>1137</v>
          </cell>
          <cell r="AI274">
            <v>2403</v>
          </cell>
        </row>
        <row r="275">
          <cell r="AA275" t="str">
            <v>Aug'00</v>
          </cell>
          <cell r="AB275">
            <v>1287</v>
          </cell>
          <cell r="AC275">
            <v>2361</v>
          </cell>
          <cell r="AD275">
            <v>6</v>
          </cell>
          <cell r="AE275">
            <v>5</v>
          </cell>
          <cell r="AF275">
            <v>92</v>
          </cell>
          <cell r="AG275">
            <v>3648</v>
          </cell>
          <cell r="AH275">
            <v>1168</v>
          </cell>
          <cell r="AI275">
            <v>2349</v>
          </cell>
        </row>
        <row r="276">
          <cell r="AA276" t="str">
            <v>Sep'00</v>
          </cell>
          <cell r="AB276">
            <v>1326</v>
          </cell>
          <cell r="AC276">
            <v>2354</v>
          </cell>
          <cell r="AD276">
            <v>11</v>
          </cell>
          <cell r="AE276">
            <v>6</v>
          </cell>
          <cell r="AF276">
            <v>92</v>
          </cell>
          <cell r="AG276">
            <v>3680</v>
          </cell>
          <cell r="AH276">
            <v>1263</v>
          </cell>
          <cell r="AI276">
            <v>2392</v>
          </cell>
        </row>
        <row r="277">
          <cell r="AA277" t="str">
            <v>Oct'00</v>
          </cell>
          <cell r="AB277">
            <v>1357</v>
          </cell>
          <cell r="AC277">
            <v>2454</v>
          </cell>
          <cell r="AD277">
            <v>21</v>
          </cell>
          <cell r="AE277">
            <v>7</v>
          </cell>
          <cell r="AF277">
            <v>93</v>
          </cell>
          <cell r="AG277">
            <v>3811</v>
          </cell>
          <cell r="AH277">
            <v>1323</v>
          </cell>
          <cell r="AI277">
            <v>2390</v>
          </cell>
        </row>
        <row r="278">
          <cell r="AA278" t="str">
            <v>Nov'00</v>
          </cell>
          <cell r="AB278">
            <v>1365</v>
          </cell>
          <cell r="AC278">
            <v>2433</v>
          </cell>
          <cell r="AD278">
            <v>12</v>
          </cell>
          <cell r="AE278">
            <v>8</v>
          </cell>
          <cell r="AF278">
            <v>90</v>
          </cell>
          <cell r="AG278">
            <v>3798</v>
          </cell>
          <cell r="AH278">
            <v>1349</v>
          </cell>
          <cell r="AI278">
            <v>2414</v>
          </cell>
        </row>
        <row r="279">
          <cell r="AA279" t="str">
            <v>Dec'00</v>
          </cell>
          <cell r="AB279">
            <v>1334</v>
          </cell>
          <cell r="AC279">
            <v>2568</v>
          </cell>
          <cell r="AD279">
            <v>-4</v>
          </cell>
          <cell r="AE279">
            <v>7</v>
          </cell>
          <cell r="AF279">
            <v>79</v>
          </cell>
          <cell r="AG279">
            <v>3902</v>
          </cell>
          <cell r="AH279">
            <v>1352</v>
          </cell>
          <cell r="AI279">
            <v>2485</v>
          </cell>
        </row>
        <row r="280">
          <cell r="AA280" t="str">
            <v>Jan'01</v>
          </cell>
          <cell r="AB280">
            <v>1469</v>
          </cell>
          <cell r="AC280">
            <v>2685</v>
          </cell>
          <cell r="AD280">
            <v>31</v>
          </cell>
          <cell r="AE280">
            <v>31</v>
          </cell>
          <cell r="AF280">
            <v>60</v>
          </cell>
          <cell r="AG280">
            <v>4154</v>
          </cell>
          <cell r="AH280">
            <v>1389</v>
          </cell>
          <cell r="AI280">
            <v>2562</v>
          </cell>
        </row>
        <row r="281">
          <cell r="AA281" t="str">
            <v>Feb'01</v>
          </cell>
          <cell r="AB281">
            <v>1361</v>
          </cell>
          <cell r="AC281">
            <v>2473</v>
          </cell>
          <cell r="AD281">
            <v>19</v>
          </cell>
          <cell r="AE281">
            <v>25</v>
          </cell>
          <cell r="AF281">
            <v>59</v>
          </cell>
          <cell r="AG281">
            <v>3834</v>
          </cell>
          <cell r="AH281">
            <v>1388</v>
          </cell>
          <cell r="AI281">
            <v>2575</v>
          </cell>
        </row>
        <row r="282">
          <cell r="AA282" t="str">
            <v>Mar'01</v>
          </cell>
          <cell r="AB282">
            <v>1562</v>
          </cell>
          <cell r="AC282">
            <v>3040</v>
          </cell>
          <cell r="AD282">
            <v>22</v>
          </cell>
          <cell r="AE282">
            <v>24</v>
          </cell>
          <cell r="AF282">
            <v>51</v>
          </cell>
          <cell r="AG282">
            <v>4602</v>
          </cell>
          <cell r="AH282">
            <v>1464</v>
          </cell>
          <cell r="AI282">
            <v>2733</v>
          </cell>
        </row>
        <row r="283">
          <cell r="AA283" t="str">
            <v>Apr'01</v>
          </cell>
          <cell r="AB283">
            <v>1366</v>
          </cell>
          <cell r="AC283">
            <v>2628</v>
          </cell>
          <cell r="AD283">
            <v>17</v>
          </cell>
          <cell r="AE283">
            <v>22</v>
          </cell>
          <cell r="AF283">
            <v>46</v>
          </cell>
          <cell r="AG283">
            <v>3994</v>
          </cell>
          <cell r="AH283">
            <v>1430</v>
          </cell>
          <cell r="AI283">
            <v>2714</v>
          </cell>
        </row>
        <row r="284">
          <cell r="AA284" t="str">
            <v>May'01</v>
          </cell>
          <cell r="AB284">
            <v>1453</v>
          </cell>
          <cell r="AC284">
            <v>2731</v>
          </cell>
          <cell r="AD284">
            <v>8</v>
          </cell>
          <cell r="AE284">
            <v>19</v>
          </cell>
          <cell r="AF284">
            <v>40</v>
          </cell>
          <cell r="AG284">
            <v>4184</v>
          </cell>
          <cell r="AH284">
            <v>1460</v>
          </cell>
          <cell r="AI284">
            <v>2800</v>
          </cell>
        </row>
        <row r="285">
          <cell r="AA285" t="str">
            <v>Jun'01</v>
          </cell>
          <cell r="AB285">
            <v>1386</v>
          </cell>
          <cell r="AC285">
            <v>2665</v>
          </cell>
          <cell r="AD285">
            <v>20</v>
          </cell>
          <cell r="AE285">
            <v>19</v>
          </cell>
          <cell r="AF285">
            <v>39</v>
          </cell>
          <cell r="AG285">
            <v>4051</v>
          </cell>
          <cell r="AH285">
            <v>1402</v>
          </cell>
          <cell r="AI285">
            <v>2675</v>
          </cell>
        </row>
        <row r="286">
          <cell r="AA286" t="str">
            <v>Jul'01</v>
          </cell>
          <cell r="AB286">
            <v>1409</v>
          </cell>
          <cell r="AC286">
            <v>2760</v>
          </cell>
          <cell r="AD286">
            <v>12</v>
          </cell>
          <cell r="AE286">
            <v>18</v>
          </cell>
          <cell r="AF286">
            <v>36</v>
          </cell>
          <cell r="AG286">
            <v>4169</v>
          </cell>
          <cell r="AH286">
            <v>1416</v>
          </cell>
          <cell r="AI286">
            <v>2719</v>
          </cell>
        </row>
        <row r="287">
          <cell r="AA287" t="str">
            <v>Aug'01</v>
          </cell>
          <cell r="AB287">
            <v>1434</v>
          </cell>
          <cell r="AC287">
            <v>2648</v>
          </cell>
          <cell r="AD287">
            <v>12</v>
          </cell>
          <cell r="AE287">
            <v>17</v>
          </cell>
          <cell r="AF287">
            <v>32</v>
          </cell>
          <cell r="AG287">
            <v>4082</v>
          </cell>
          <cell r="AH287">
            <v>1410</v>
          </cell>
          <cell r="AI287">
            <v>2691</v>
          </cell>
        </row>
        <row r="288">
          <cell r="AA288" t="str">
            <v>Sep'01</v>
          </cell>
          <cell r="AB288">
            <v>1417</v>
          </cell>
          <cell r="AC288">
            <v>2549</v>
          </cell>
          <cell r="AD288">
            <v>8</v>
          </cell>
          <cell r="AE288">
            <v>16</v>
          </cell>
          <cell r="AF288">
            <v>29</v>
          </cell>
          <cell r="AG288">
            <v>3966</v>
          </cell>
          <cell r="AH288">
            <v>1420</v>
          </cell>
          <cell r="AI288">
            <v>2652</v>
          </cell>
        </row>
        <row r="289">
          <cell r="AA289" t="str">
            <v>Oct'01</v>
          </cell>
          <cell r="AB289">
            <v>1439</v>
          </cell>
          <cell r="AC289">
            <v>2916</v>
          </cell>
          <cell r="AD289">
            <v>19</v>
          </cell>
          <cell r="AE289">
            <v>17</v>
          </cell>
          <cell r="AF289">
            <v>26</v>
          </cell>
          <cell r="AG289">
            <v>4355</v>
          </cell>
          <cell r="AH289">
            <v>1430</v>
          </cell>
          <cell r="AI289">
            <v>2704</v>
          </cell>
        </row>
        <row r="290">
          <cell r="AA290" t="str">
            <v>Nov'01</v>
          </cell>
          <cell r="AB290">
            <v>1398</v>
          </cell>
          <cell r="AC290">
            <v>2594</v>
          </cell>
          <cell r="AD290">
            <v>7</v>
          </cell>
          <cell r="AE290">
            <v>16</v>
          </cell>
          <cell r="AF290">
            <v>24</v>
          </cell>
          <cell r="AG290">
            <v>3992</v>
          </cell>
          <cell r="AH290">
            <v>1418</v>
          </cell>
          <cell r="AI290">
            <v>2686</v>
          </cell>
        </row>
        <row r="291">
          <cell r="AA291" t="str">
            <v>Dec'01</v>
          </cell>
          <cell r="AB291">
            <v>1355</v>
          </cell>
          <cell r="AC291">
            <v>2589</v>
          </cell>
          <cell r="AD291">
            <v>1</v>
          </cell>
          <cell r="AE291">
            <v>14</v>
          </cell>
          <cell r="AF291">
            <v>22</v>
          </cell>
          <cell r="AG291">
            <v>3944</v>
          </cell>
          <cell r="AH291">
            <v>1397</v>
          </cell>
          <cell r="AI291">
            <v>2700</v>
          </cell>
        </row>
        <row r="292">
          <cell r="AA292" t="str">
            <v>Jan'02</v>
          </cell>
          <cell r="AB292">
            <v>3028</v>
          </cell>
          <cell r="AC292">
            <v>2718</v>
          </cell>
          <cell r="AD292">
            <v>1</v>
          </cell>
          <cell r="AE292">
            <v>1</v>
          </cell>
          <cell r="AF292">
            <v>106</v>
          </cell>
          <cell r="AG292">
            <v>5746</v>
          </cell>
          <cell r="AH292">
            <v>1927</v>
          </cell>
          <cell r="AI292">
            <v>2634</v>
          </cell>
        </row>
        <row r="293">
          <cell r="AA293" t="str">
            <v>Feb'02</v>
          </cell>
          <cell r="AB293">
            <v>3402</v>
          </cell>
          <cell r="AC293">
            <v>2983</v>
          </cell>
          <cell r="AD293">
            <v>21</v>
          </cell>
          <cell r="AE293">
            <v>11</v>
          </cell>
          <cell r="AF293">
            <v>127</v>
          </cell>
          <cell r="AG293">
            <v>6385</v>
          </cell>
          <cell r="AH293">
            <v>2595</v>
          </cell>
          <cell r="AI293">
            <v>2763</v>
          </cell>
        </row>
        <row r="294">
          <cell r="AA294" t="str">
            <v>Mar'02</v>
          </cell>
          <cell r="AB294">
            <v>3877</v>
          </cell>
          <cell r="AC294">
            <v>3194</v>
          </cell>
          <cell r="AD294">
            <v>5</v>
          </cell>
          <cell r="AE294">
            <v>9</v>
          </cell>
          <cell r="AF294">
            <v>135</v>
          </cell>
          <cell r="AG294">
            <v>7071</v>
          </cell>
          <cell r="AH294">
            <v>3436</v>
          </cell>
          <cell r="AI294">
            <v>2965</v>
          </cell>
        </row>
        <row r="295">
          <cell r="AA295" t="str">
            <v>Apr'02</v>
          </cell>
          <cell r="AB295">
            <v>3733</v>
          </cell>
          <cell r="AC295">
            <v>3340</v>
          </cell>
          <cell r="AD295">
            <v>27</v>
          </cell>
          <cell r="AE295">
            <v>13</v>
          </cell>
          <cell r="AF295">
            <v>144</v>
          </cell>
          <cell r="AG295">
            <v>7078</v>
          </cell>
          <cell r="AH295">
            <v>3671</v>
          </cell>
          <cell r="AI295">
            <v>3172</v>
          </cell>
        </row>
        <row r="296">
          <cell r="AA296" t="str">
            <v>May'02</v>
          </cell>
          <cell r="AB296">
            <v>3698</v>
          </cell>
          <cell r="AC296">
            <v>3136</v>
          </cell>
          <cell r="AD296">
            <v>15</v>
          </cell>
          <cell r="AE296">
            <v>13</v>
          </cell>
          <cell r="AF296">
            <v>146</v>
          </cell>
          <cell r="AG296">
            <v>6834</v>
          </cell>
          <cell r="AH296">
            <v>3769</v>
          </cell>
          <cell r="AI296">
            <v>3223</v>
          </cell>
        </row>
        <row r="297">
          <cell r="AA297" t="str">
            <v>Jun'02</v>
          </cell>
          <cell r="AB297">
            <v>3691</v>
          </cell>
          <cell r="AC297">
            <v>2872</v>
          </cell>
          <cell r="AD297">
            <v>8</v>
          </cell>
          <cell r="AE297">
            <v>12</v>
          </cell>
          <cell r="AF297">
            <v>149</v>
          </cell>
          <cell r="AG297">
            <v>6563</v>
          </cell>
          <cell r="AH297">
            <v>3707</v>
          </cell>
          <cell r="AI297">
            <v>3116</v>
          </cell>
        </row>
        <row r="298">
          <cell r="AA298" t="str">
            <v>Jul'02</v>
          </cell>
          <cell r="AB298">
            <v>4311</v>
          </cell>
          <cell r="AC298">
            <v>3295</v>
          </cell>
          <cell r="AD298">
            <v>19</v>
          </cell>
          <cell r="AE298">
            <v>13</v>
          </cell>
          <cell r="AF298">
            <v>157</v>
          </cell>
          <cell r="AG298">
            <v>7606</v>
          </cell>
          <cell r="AH298">
            <v>3900</v>
          </cell>
          <cell r="AI298">
            <v>3101</v>
          </cell>
        </row>
        <row r="299">
          <cell r="AA299" t="str">
            <v>Aug'02</v>
          </cell>
          <cell r="AB299">
            <v>4374</v>
          </cell>
          <cell r="AC299">
            <v>3302</v>
          </cell>
          <cell r="AD299">
            <v>25</v>
          </cell>
          <cell r="AE299">
            <v>15</v>
          </cell>
          <cell r="AF299">
            <v>163</v>
          </cell>
          <cell r="AG299">
            <v>7676</v>
          </cell>
          <cell r="AH299">
            <v>4125</v>
          </cell>
          <cell r="AI299">
            <v>3156</v>
          </cell>
        </row>
        <row r="300">
          <cell r="AA300" t="str">
            <v>Sep'02</v>
          </cell>
          <cell r="AB300">
            <v>4075</v>
          </cell>
          <cell r="AC300">
            <v>3222</v>
          </cell>
          <cell r="AD300">
            <v>26</v>
          </cell>
          <cell r="AE300">
            <v>16</v>
          </cell>
          <cell r="AF300">
            <v>166</v>
          </cell>
          <cell r="AG300">
            <v>7297</v>
          </cell>
          <cell r="AH300">
            <v>4253</v>
          </cell>
          <cell r="AI300">
            <v>3273</v>
          </cell>
        </row>
        <row r="301">
          <cell r="AA301" t="str">
            <v>Oct'02</v>
          </cell>
          <cell r="AB301">
            <v>4434</v>
          </cell>
          <cell r="AC301">
            <v>3239</v>
          </cell>
          <cell r="AD301">
            <v>11</v>
          </cell>
          <cell r="AE301">
            <v>16</v>
          </cell>
          <cell r="AF301">
            <v>170</v>
          </cell>
          <cell r="AG301">
            <v>7673</v>
          </cell>
          <cell r="AH301">
            <v>4294</v>
          </cell>
          <cell r="AI301">
            <v>3254</v>
          </cell>
        </row>
        <row r="302">
          <cell r="AA302" t="str">
            <v>Nov'02</v>
          </cell>
          <cell r="AB302">
            <v>4470</v>
          </cell>
          <cell r="AC302">
            <v>3253</v>
          </cell>
          <cell r="AD302">
            <v>25</v>
          </cell>
          <cell r="AE302">
            <v>16</v>
          </cell>
          <cell r="AF302">
            <v>175</v>
          </cell>
          <cell r="AG302">
            <v>7723</v>
          </cell>
          <cell r="AH302">
            <v>4326</v>
          </cell>
          <cell r="AI302">
            <v>3238</v>
          </cell>
        </row>
        <row r="303">
          <cell r="AA303" t="str">
            <v>Dec'02</v>
          </cell>
          <cell r="AB303">
            <v>3858</v>
          </cell>
          <cell r="AC303">
            <v>2918</v>
          </cell>
          <cell r="AD303">
            <v>13</v>
          </cell>
          <cell r="AE303">
            <v>16</v>
          </cell>
          <cell r="AF303">
            <v>175</v>
          </cell>
          <cell r="AG303">
            <v>6776</v>
          </cell>
          <cell r="AH303">
            <v>4254</v>
          </cell>
          <cell r="AI303">
            <v>3137</v>
          </cell>
        </row>
        <row r="304">
          <cell r="AA304" t="str">
            <v>Jan'03</v>
          </cell>
          <cell r="AB304">
            <v>4913</v>
          </cell>
          <cell r="AC304">
            <v>3245</v>
          </cell>
          <cell r="AD304">
            <v>19</v>
          </cell>
          <cell r="AE304">
            <v>19</v>
          </cell>
          <cell r="AF304">
            <v>62</v>
          </cell>
          <cell r="AG304">
            <v>8158</v>
          </cell>
          <cell r="AH304">
            <v>4414</v>
          </cell>
          <cell r="AI304">
            <v>3139</v>
          </cell>
        </row>
        <row r="305">
          <cell r="AA305" t="str">
            <v>Feb'03</v>
          </cell>
          <cell r="AB305">
            <v>4618</v>
          </cell>
          <cell r="AC305">
            <v>3106</v>
          </cell>
          <cell r="AD305">
            <v>4</v>
          </cell>
          <cell r="AE305">
            <v>11</v>
          </cell>
          <cell r="AF305">
            <v>48</v>
          </cell>
          <cell r="AG305">
            <v>7724</v>
          </cell>
          <cell r="AH305">
            <v>4463</v>
          </cell>
          <cell r="AI305">
            <v>3090</v>
          </cell>
        </row>
        <row r="306">
          <cell r="AA306" t="str">
            <v>Mar'03</v>
          </cell>
          <cell r="AB306">
            <v>5016</v>
          </cell>
          <cell r="AC306">
            <v>3396</v>
          </cell>
          <cell r="AD306">
            <v>6</v>
          </cell>
          <cell r="AE306">
            <v>10</v>
          </cell>
          <cell r="AF306">
            <v>41</v>
          </cell>
          <cell r="AG306">
            <v>8412</v>
          </cell>
          <cell r="AH306">
            <v>4849</v>
          </cell>
          <cell r="AI306">
            <v>3249</v>
          </cell>
        </row>
        <row r="307">
          <cell r="AA307" t="str">
            <v>Apr'03</v>
          </cell>
          <cell r="AB307">
            <v>5149</v>
          </cell>
          <cell r="AC307">
            <v>3610</v>
          </cell>
          <cell r="AD307">
            <v>8</v>
          </cell>
          <cell r="AE307">
            <v>9</v>
          </cell>
          <cell r="AF307">
            <v>40</v>
          </cell>
          <cell r="AG307">
            <v>8759</v>
          </cell>
          <cell r="AH307">
            <v>4928</v>
          </cell>
          <cell r="AI307">
            <v>3371</v>
          </cell>
        </row>
        <row r="308">
          <cell r="AA308" t="str">
            <v>May'03</v>
          </cell>
          <cell r="AB308">
            <v>4912</v>
          </cell>
          <cell r="AC308">
            <v>3363</v>
          </cell>
          <cell r="AD308">
            <v>7</v>
          </cell>
          <cell r="AE308">
            <v>9</v>
          </cell>
          <cell r="AF308">
            <v>39</v>
          </cell>
          <cell r="AG308">
            <v>8275</v>
          </cell>
          <cell r="AH308">
            <v>5026</v>
          </cell>
          <cell r="AI308">
            <v>3456</v>
          </cell>
        </row>
        <row r="309">
          <cell r="AA309" t="str">
            <v>Jun'03</v>
          </cell>
          <cell r="AB309">
            <v>4872</v>
          </cell>
          <cell r="AC309">
            <v>3232</v>
          </cell>
          <cell r="AD309">
            <v>13</v>
          </cell>
          <cell r="AE309">
            <v>9</v>
          </cell>
          <cell r="AF309">
            <v>38</v>
          </cell>
          <cell r="AG309">
            <v>8104</v>
          </cell>
          <cell r="AH309">
            <v>4978</v>
          </cell>
          <cell r="AI309">
            <v>3402</v>
          </cell>
        </row>
        <row r="310">
          <cell r="AA310" t="str">
            <v>Jul'03</v>
          </cell>
          <cell r="AB310">
            <v>5611</v>
          </cell>
          <cell r="AC310">
            <v>3575</v>
          </cell>
          <cell r="AD310">
            <v>8</v>
          </cell>
          <cell r="AE310">
            <v>9</v>
          </cell>
          <cell r="AF310">
            <v>36</v>
          </cell>
          <cell r="AG310">
            <v>9186</v>
          </cell>
          <cell r="AH310">
            <v>5132</v>
          </cell>
          <cell r="AI310">
            <v>3390</v>
          </cell>
        </row>
        <row r="311">
          <cell r="AA311" t="str">
            <v>Aug'03</v>
          </cell>
          <cell r="AB311">
            <v>4715</v>
          </cell>
          <cell r="AC311">
            <v>3021</v>
          </cell>
          <cell r="AD311">
            <v>-9</v>
          </cell>
          <cell r="AE311">
            <v>7</v>
          </cell>
          <cell r="AF311">
            <v>32</v>
          </cell>
          <cell r="AG311">
            <v>7736</v>
          </cell>
          <cell r="AH311">
            <v>5066</v>
          </cell>
          <cell r="AI311">
            <v>3276</v>
          </cell>
        </row>
        <row r="312">
          <cell r="AA312" t="str">
            <v>Sep'03</v>
          </cell>
          <cell r="AB312">
            <v>5393</v>
          </cell>
          <cell r="AC312">
            <v>3266</v>
          </cell>
          <cell r="AD312">
            <v>1</v>
          </cell>
          <cell r="AE312">
            <v>6</v>
          </cell>
          <cell r="AF312">
            <v>32</v>
          </cell>
          <cell r="AG312">
            <v>8659</v>
          </cell>
          <cell r="AH312">
            <v>5240</v>
          </cell>
          <cell r="AI312">
            <v>3287</v>
          </cell>
        </row>
        <row r="313">
          <cell r="AA313" t="str">
            <v>Oct'03</v>
          </cell>
          <cell r="AB313">
            <v>5693</v>
          </cell>
          <cell r="AC313">
            <v>3461</v>
          </cell>
          <cell r="AD313">
            <v>7</v>
          </cell>
          <cell r="AE313">
            <v>6</v>
          </cell>
          <cell r="AF313">
            <v>32</v>
          </cell>
          <cell r="AG313">
            <v>9154</v>
          </cell>
          <cell r="AH313">
            <v>5267</v>
          </cell>
          <cell r="AI313">
            <v>3249</v>
          </cell>
        </row>
        <row r="314">
          <cell r="AA314" t="str">
            <v>Nov'03</v>
          </cell>
          <cell r="AB314">
            <v>5298</v>
          </cell>
          <cell r="AC314">
            <v>2899</v>
          </cell>
          <cell r="AD314">
            <v>-11</v>
          </cell>
          <cell r="AE314">
            <v>5</v>
          </cell>
          <cell r="AF314">
            <v>30</v>
          </cell>
          <cell r="AG314">
            <v>8197</v>
          </cell>
          <cell r="AH314">
            <v>5461</v>
          </cell>
          <cell r="AI314">
            <v>3209</v>
          </cell>
        </row>
        <row r="315">
          <cell r="AA315" t="str">
            <v>Dec'03</v>
          </cell>
          <cell r="AB315">
            <v>5140</v>
          </cell>
          <cell r="AC315">
            <v>3136</v>
          </cell>
          <cell r="AD315">
            <v>7</v>
          </cell>
          <cell r="AE315">
            <v>5</v>
          </cell>
          <cell r="AF315">
            <v>31</v>
          </cell>
          <cell r="AG315">
            <v>8276</v>
          </cell>
          <cell r="AH315">
            <v>5377</v>
          </cell>
          <cell r="AI315">
            <v>3165</v>
          </cell>
        </row>
        <row r="316">
          <cell r="AA316" t="str">
            <v>Jan'04</v>
          </cell>
          <cell r="AB316">
            <v>5592</v>
          </cell>
          <cell r="AC316">
            <v>3030</v>
          </cell>
          <cell r="AD316">
            <v>-7</v>
          </cell>
          <cell r="AE316">
            <v>-7</v>
          </cell>
          <cell r="AF316">
            <v>14</v>
          </cell>
          <cell r="AG316">
            <v>8622</v>
          </cell>
          <cell r="AH316">
            <v>5343</v>
          </cell>
          <cell r="AI316">
            <v>3022</v>
          </cell>
        </row>
        <row r="317">
          <cell r="AA317" t="str">
            <v>Feb'04</v>
          </cell>
          <cell r="AB317">
            <v>5585</v>
          </cell>
          <cell r="AC317">
            <v>3082</v>
          </cell>
          <cell r="AD317">
            <v>-1</v>
          </cell>
          <cell r="AE317">
            <v>-4</v>
          </cell>
          <cell r="AF317">
            <v>17</v>
          </cell>
          <cell r="AG317">
            <v>8667</v>
          </cell>
          <cell r="AH317">
            <v>5439</v>
          </cell>
          <cell r="AI317">
            <v>3083</v>
          </cell>
        </row>
        <row r="318">
          <cell r="AA318" t="str">
            <v>Mar'04</v>
          </cell>
          <cell r="AB318">
            <v>7074</v>
          </cell>
          <cell r="AC318">
            <v>3755</v>
          </cell>
          <cell r="AD318">
            <v>11</v>
          </cell>
          <cell r="AE318">
            <v>1</v>
          </cell>
          <cell r="AF318">
            <v>25</v>
          </cell>
          <cell r="AG318">
            <v>10829</v>
          </cell>
          <cell r="AH318">
            <v>6084</v>
          </cell>
          <cell r="AI318">
            <v>3289</v>
          </cell>
        </row>
        <row r="319">
          <cell r="AA319" t="str">
            <v>Apr'04</v>
          </cell>
          <cell r="AB319">
            <v>6078</v>
          </cell>
          <cell r="AC319">
            <v>3496</v>
          </cell>
          <cell r="AD319">
            <v>-3</v>
          </cell>
          <cell r="AE319">
            <v>0</v>
          </cell>
          <cell r="AF319">
            <v>24</v>
          </cell>
          <cell r="AG319">
            <v>9574</v>
          </cell>
          <cell r="AH319">
            <v>6246</v>
          </cell>
          <cell r="AI319">
            <v>3444</v>
          </cell>
        </row>
        <row r="320">
          <cell r="AA320" t="str">
            <v>May'04</v>
          </cell>
          <cell r="AB320">
            <v>5943</v>
          </cell>
          <cell r="AC320">
            <v>3131</v>
          </cell>
          <cell r="AD320">
            <v>-7</v>
          </cell>
          <cell r="AE320">
            <v>-1</v>
          </cell>
          <cell r="AF320">
            <v>23</v>
          </cell>
          <cell r="AG320">
            <v>9074</v>
          </cell>
          <cell r="AH320">
            <v>6365</v>
          </cell>
          <cell r="AI320">
            <v>3461</v>
          </cell>
        </row>
        <row r="321">
          <cell r="AA321" t="str">
            <v>Jun'04</v>
          </cell>
          <cell r="AB321">
            <v>6625</v>
          </cell>
          <cell r="AC321">
            <v>3445</v>
          </cell>
          <cell r="AD321">
            <v>7</v>
          </cell>
          <cell r="AE321">
            <v>0</v>
          </cell>
          <cell r="AF321">
            <v>25</v>
          </cell>
          <cell r="AG321">
            <v>10070</v>
          </cell>
          <cell r="AH321">
            <v>6215</v>
          </cell>
          <cell r="AI321">
            <v>3357</v>
          </cell>
        </row>
        <row r="322">
          <cell r="AA322" t="str">
            <v>Jul'04</v>
          </cell>
          <cell r="AB322">
            <v>6752</v>
          </cell>
          <cell r="AC322">
            <v>3409</v>
          </cell>
          <cell r="AD322">
            <v>-5</v>
          </cell>
          <cell r="AE322">
            <v>-1</v>
          </cell>
          <cell r="AF322">
            <v>24</v>
          </cell>
          <cell r="AG322">
            <v>10161</v>
          </cell>
          <cell r="AH322">
            <v>6440</v>
          </cell>
          <cell r="AI322">
            <v>3328</v>
          </cell>
        </row>
        <row r="323">
          <cell r="AA323" t="str">
            <v>Aug'04</v>
          </cell>
          <cell r="AB323">
            <v>6844</v>
          </cell>
          <cell r="AC323">
            <v>3141</v>
          </cell>
          <cell r="AD323">
            <v>4</v>
          </cell>
          <cell r="AE323">
            <v>0</v>
          </cell>
          <cell r="AF323">
            <v>27</v>
          </cell>
          <cell r="AG323">
            <v>9985</v>
          </cell>
          <cell r="AH323">
            <v>6740</v>
          </cell>
          <cell r="AI323">
            <v>3332</v>
          </cell>
        </row>
        <row r="324">
          <cell r="AA324" t="str">
            <v>Sep'04</v>
          </cell>
          <cell r="AB324">
            <v>6962</v>
          </cell>
          <cell r="AC324">
            <v>3241</v>
          </cell>
          <cell r="AD324">
            <v>-1</v>
          </cell>
          <cell r="AE324">
            <v>0</v>
          </cell>
          <cell r="AF324">
            <v>27</v>
          </cell>
          <cell r="AG324">
            <v>10203</v>
          </cell>
          <cell r="AH324">
            <v>6853</v>
          </cell>
          <cell r="AI324">
            <v>3264</v>
          </cell>
        </row>
        <row r="325">
          <cell r="AA325" t="str">
            <v>Oct'04</v>
          </cell>
          <cell r="AB325">
            <v>6902</v>
          </cell>
          <cell r="AC325">
            <v>3078</v>
          </cell>
          <cell r="AD325">
            <v>-11</v>
          </cell>
          <cell r="AE325">
            <v>-1</v>
          </cell>
          <cell r="AF325">
            <v>26</v>
          </cell>
          <cell r="AG325">
            <v>9980</v>
          </cell>
          <cell r="AH325">
            <v>6903</v>
          </cell>
          <cell r="AI325">
            <v>3153</v>
          </cell>
        </row>
        <row r="326">
          <cell r="AA326" t="str">
            <v>Nov'04</v>
          </cell>
          <cell r="AB326">
            <v>7627</v>
          </cell>
          <cell r="AC326">
            <v>3162</v>
          </cell>
          <cell r="AD326">
            <v>9</v>
          </cell>
          <cell r="AE326">
            <v>-1</v>
          </cell>
          <cell r="AF326">
            <v>28</v>
          </cell>
          <cell r="AG326">
            <v>10789</v>
          </cell>
          <cell r="AH326">
            <v>7164</v>
          </cell>
          <cell r="AI326">
            <v>3160</v>
          </cell>
        </row>
        <row r="327">
          <cell r="AA327" t="str">
            <v>Dec'04</v>
          </cell>
          <cell r="AB327">
            <v>7077</v>
          </cell>
          <cell r="AC327">
            <v>3243</v>
          </cell>
          <cell r="AD327">
            <v>3</v>
          </cell>
          <cell r="AE327">
            <v>0</v>
          </cell>
          <cell r="AF327">
            <v>29</v>
          </cell>
          <cell r="AG327">
            <v>10320</v>
          </cell>
          <cell r="AH327">
            <v>7202</v>
          </cell>
          <cell r="AI327">
            <v>3161</v>
          </cell>
        </row>
        <row r="328">
          <cell r="AA328" t="str">
            <v>Jan'05</v>
          </cell>
          <cell r="AB328">
            <v>6826</v>
          </cell>
          <cell r="AC328">
            <v>2826</v>
          </cell>
          <cell r="AD328">
            <v>-7</v>
          </cell>
          <cell r="AE328">
            <v>-7</v>
          </cell>
          <cell r="AF328">
            <v>22</v>
          </cell>
          <cell r="AG328">
            <v>9652</v>
          </cell>
          <cell r="AH328">
            <v>7177</v>
          </cell>
          <cell r="AI328">
            <v>3077</v>
          </cell>
        </row>
        <row r="329">
          <cell r="AA329" t="str">
            <v>Feb'05</v>
          </cell>
          <cell r="AB329">
            <v>7056</v>
          </cell>
          <cell r="AC329">
            <v>2962</v>
          </cell>
          <cell r="AD329">
            <v>-4</v>
          </cell>
          <cell r="AE329">
            <v>-5</v>
          </cell>
          <cell r="AF329">
            <v>24</v>
          </cell>
          <cell r="AG329">
            <v>10018</v>
          </cell>
          <cell r="AH329">
            <v>6986</v>
          </cell>
          <cell r="AI329">
            <v>3010</v>
          </cell>
        </row>
        <row r="330">
          <cell r="AA330" t="str">
            <v>Mar'05</v>
          </cell>
          <cell r="AB330">
            <v>7881</v>
          </cell>
          <cell r="AC330">
            <v>3397</v>
          </cell>
          <cell r="AD330">
            <v>-10</v>
          </cell>
          <cell r="AE330">
            <v>-7</v>
          </cell>
          <cell r="AF330">
            <v>19</v>
          </cell>
          <cell r="AG330">
            <v>11278</v>
          </cell>
          <cell r="AH330">
            <v>7254</v>
          </cell>
          <cell r="AI330">
            <v>3062</v>
          </cell>
        </row>
        <row r="331">
          <cell r="AA331" t="str">
            <v>Apr'05</v>
          </cell>
          <cell r="AB331">
            <v>8234</v>
          </cell>
          <cell r="AC331">
            <v>3422</v>
          </cell>
          <cell r="AD331">
            <v>-2</v>
          </cell>
          <cell r="AE331">
            <v>-6</v>
          </cell>
          <cell r="AF331">
            <v>23</v>
          </cell>
          <cell r="AG331">
            <v>11656</v>
          </cell>
          <cell r="AH331">
            <v>7724</v>
          </cell>
          <cell r="AI331">
            <v>3260</v>
          </cell>
        </row>
        <row r="332">
          <cell r="AA332" t="str">
            <v>May'05</v>
          </cell>
          <cell r="AB332">
            <v>7665</v>
          </cell>
          <cell r="AC332">
            <v>3100</v>
          </cell>
          <cell r="AD332">
            <v>-1</v>
          </cell>
          <cell r="AE332">
            <v>-5</v>
          </cell>
          <cell r="AF332">
            <v>24</v>
          </cell>
          <cell r="AG332">
            <v>10765</v>
          </cell>
          <cell r="AH332">
            <v>7927</v>
          </cell>
          <cell r="AI332">
            <v>3306</v>
          </cell>
        </row>
        <row r="333">
          <cell r="AA333" t="str">
            <v>Jun'05</v>
          </cell>
          <cell r="AB333">
            <v>8589</v>
          </cell>
          <cell r="AC333">
            <v>3446</v>
          </cell>
          <cell r="AD333">
            <v>0</v>
          </cell>
          <cell r="AE333">
            <v>-4</v>
          </cell>
          <cell r="AF333">
            <v>25</v>
          </cell>
          <cell r="AG333">
            <v>12035</v>
          </cell>
          <cell r="AH333">
            <v>8163</v>
          </cell>
          <cell r="AI333">
            <v>3323</v>
          </cell>
        </row>
        <row r="334">
          <cell r="AA334" t="str">
            <v>Jul'05</v>
          </cell>
          <cell r="AB334">
            <v>8408</v>
          </cell>
          <cell r="AC334">
            <v>3121</v>
          </cell>
          <cell r="AD334">
            <v>-8</v>
          </cell>
          <cell r="AE334">
            <v>-5</v>
          </cell>
          <cell r="AF334">
            <v>25</v>
          </cell>
          <cell r="AG334">
            <v>11529</v>
          </cell>
          <cell r="AH334">
            <v>8221</v>
          </cell>
          <cell r="AI334">
            <v>3222</v>
          </cell>
        </row>
        <row r="335">
          <cell r="AA335" t="str">
            <v>Aug'05</v>
          </cell>
          <cell r="AB335">
            <v>8837</v>
          </cell>
          <cell r="AC335">
            <v>3103</v>
          </cell>
          <cell r="AD335">
            <v>-1</v>
          </cell>
          <cell r="AE335">
            <v>-4</v>
          </cell>
          <cell r="AF335">
            <v>26</v>
          </cell>
          <cell r="AG335">
            <v>11940</v>
          </cell>
          <cell r="AH335">
            <v>8611</v>
          </cell>
          <cell r="AI335">
            <v>3223</v>
          </cell>
        </row>
        <row r="336">
          <cell r="AA336" t="str">
            <v>Sep'05</v>
          </cell>
          <cell r="AB336">
            <v>8484</v>
          </cell>
          <cell r="AC336">
            <v>2877</v>
          </cell>
          <cell r="AD336">
            <v>-11</v>
          </cell>
          <cell r="AE336">
            <v>-5</v>
          </cell>
          <cell r="AF336">
            <v>25</v>
          </cell>
          <cell r="AG336">
            <v>11361</v>
          </cell>
          <cell r="AH336">
            <v>8576</v>
          </cell>
          <cell r="AI336">
            <v>3034</v>
          </cell>
        </row>
        <row r="337">
          <cell r="AA337" t="str">
            <v>Oct'05</v>
          </cell>
          <cell r="AB337">
            <v>8303</v>
          </cell>
          <cell r="AC337">
            <v>2828</v>
          </cell>
          <cell r="AD337">
            <v>-8</v>
          </cell>
          <cell r="AE337">
            <v>-5</v>
          </cell>
          <cell r="AF337">
            <v>25</v>
          </cell>
          <cell r="AG337">
            <v>11131</v>
          </cell>
          <cell r="AH337">
            <v>8541</v>
          </cell>
          <cell r="AI337">
            <v>2936</v>
          </cell>
        </row>
        <row r="338">
          <cell r="AA338" t="str">
            <v>Nov'05</v>
          </cell>
          <cell r="AB338">
            <v>9636</v>
          </cell>
          <cell r="AC338">
            <v>2822</v>
          </cell>
          <cell r="AD338">
            <v>-11</v>
          </cell>
          <cell r="AE338">
            <v>-6</v>
          </cell>
          <cell r="AF338">
            <v>25</v>
          </cell>
          <cell r="AG338">
            <v>12458</v>
          </cell>
          <cell r="AH338">
            <v>8808</v>
          </cell>
          <cell r="AI338">
            <v>2842</v>
          </cell>
        </row>
        <row r="339">
          <cell r="AA339" t="str">
            <v>Dec'05</v>
          </cell>
          <cell r="AB339">
            <v>9792</v>
          </cell>
          <cell r="AC339">
            <v>2939</v>
          </cell>
          <cell r="AD339">
            <v>-9</v>
          </cell>
          <cell r="AE339">
            <v>-6</v>
          </cell>
          <cell r="AF339">
            <v>26</v>
          </cell>
          <cell r="AG339">
            <v>12731</v>
          </cell>
          <cell r="AH339">
            <v>9244</v>
          </cell>
          <cell r="AI339">
            <v>2863</v>
          </cell>
        </row>
        <row r="340">
          <cell r="AA340" t="str">
            <v>Jan'06</v>
          </cell>
          <cell r="AB340">
            <v>9666</v>
          </cell>
          <cell r="AC340">
            <v>2786</v>
          </cell>
          <cell r="AD340">
            <v>-1</v>
          </cell>
          <cell r="AE340">
            <v>-1</v>
          </cell>
          <cell r="AF340">
            <v>42</v>
          </cell>
          <cell r="AG340">
            <v>12452</v>
          </cell>
          <cell r="AH340">
            <v>9698</v>
          </cell>
          <cell r="AI340">
            <v>2849</v>
          </cell>
        </row>
        <row r="341">
          <cell r="AA341" t="str">
            <v>Feb'06</v>
          </cell>
          <cell r="AB341">
            <v>9232</v>
          </cell>
          <cell r="AC341">
            <v>2954</v>
          </cell>
          <cell r="AD341">
            <v>0</v>
          </cell>
          <cell r="AE341">
            <v>-1</v>
          </cell>
          <cell r="AF341">
            <v>36</v>
          </cell>
          <cell r="AG341">
            <v>12186</v>
          </cell>
          <cell r="AH341">
            <v>9563</v>
          </cell>
          <cell r="AI341">
            <v>2893</v>
          </cell>
        </row>
        <row r="342">
          <cell r="AA342" t="str">
            <v>Mar'06</v>
          </cell>
          <cell r="AB342">
            <v>11031</v>
          </cell>
          <cell r="AC342">
            <v>3341</v>
          </cell>
          <cell r="AD342">
            <v>-2</v>
          </cell>
          <cell r="AE342">
            <v>-1</v>
          </cell>
          <cell r="AF342">
            <v>38</v>
          </cell>
          <cell r="AG342">
            <v>14372</v>
          </cell>
          <cell r="AH342">
            <v>9976</v>
          </cell>
          <cell r="AI342">
            <v>3027</v>
          </cell>
        </row>
        <row r="343">
          <cell r="AA343" t="str">
            <v>Apr'06</v>
          </cell>
          <cell r="AB343">
            <v>9198</v>
          </cell>
          <cell r="AC343">
            <v>2808</v>
          </cell>
          <cell r="AD343">
            <v>-18</v>
          </cell>
          <cell r="AE343">
            <v>-6</v>
          </cell>
          <cell r="AF343">
            <v>30</v>
          </cell>
          <cell r="AG343">
            <v>12006</v>
          </cell>
          <cell r="AH343">
            <v>9820</v>
          </cell>
          <cell r="AI343">
            <v>3034</v>
          </cell>
        </row>
        <row r="344">
          <cell r="AA344" t="str">
            <v>May'06</v>
          </cell>
          <cell r="AB344">
            <v>10842</v>
          </cell>
          <cell r="AC344">
            <v>3089</v>
          </cell>
          <cell r="AD344">
            <v>0</v>
          </cell>
          <cell r="AE344">
            <v>-5</v>
          </cell>
          <cell r="AF344">
            <v>33</v>
          </cell>
          <cell r="AG344">
            <v>13931</v>
          </cell>
          <cell r="AH344">
            <v>10357</v>
          </cell>
          <cell r="AI344">
            <v>3079</v>
          </cell>
        </row>
        <row r="345">
          <cell r="AA345" t="str">
            <v>Jun'06</v>
          </cell>
          <cell r="AB345">
            <v>10142</v>
          </cell>
          <cell r="AC345">
            <v>2676</v>
          </cell>
          <cell r="AD345">
            <v>-22</v>
          </cell>
          <cell r="AE345">
            <v>-8</v>
          </cell>
          <cell r="AF345">
            <v>30</v>
          </cell>
          <cell r="AG345">
            <v>12818</v>
          </cell>
          <cell r="AH345">
            <v>10061</v>
          </cell>
          <cell r="AI345">
            <v>2858</v>
          </cell>
        </row>
        <row r="346">
          <cell r="AA346" t="str">
            <v>Jul'06</v>
          </cell>
          <cell r="AB346">
            <v>10780</v>
          </cell>
          <cell r="AC346">
            <v>2669</v>
          </cell>
          <cell r="AD346">
            <v>-14</v>
          </cell>
          <cell r="AE346">
            <v>-9</v>
          </cell>
          <cell r="AF346">
            <v>30</v>
          </cell>
          <cell r="AG346">
            <v>13449</v>
          </cell>
          <cell r="AH346">
            <v>10588</v>
          </cell>
          <cell r="AI346">
            <v>2811</v>
          </cell>
        </row>
        <row r="347">
          <cell r="AA347" t="str">
            <v>Aug'06</v>
          </cell>
          <cell r="AB347">
            <v>11093</v>
          </cell>
          <cell r="AC347">
            <v>2788</v>
          </cell>
          <cell r="AD347">
            <v>-10</v>
          </cell>
          <cell r="AE347">
            <v>-9</v>
          </cell>
          <cell r="AF347">
            <v>29</v>
          </cell>
          <cell r="AG347">
            <v>13881</v>
          </cell>
          <cell r="AH347">
            <v>10672</v>
          </cell>
          <cell r="AI347">
            <v>2711</v>
          </cell>
        </row>
        <row r="348">
          <cell r="AA348" t="str">
            <v>Sep'06</v>
          </cell>
          <cell r="AB348">
            <v>10000</v>
          </cell>
          <cell r="AC348">
            <v>2760</v>
          </cell>
          <cell r="AD348">
            <v>-4</v>
          </cell>
          <cell r="AE348">
            <v>-8</v>
          </cell>
          <cell r="AF348">
            <v>28</v>
          </cell>
          <cell r="AG348">
            <v>12760</v>
          </cell>
          <cell r="AH348">
            <v>10624</v>
          </cell>
          <cell r="AI348">
            <v>2739</v>
          </cell>
        </row>
        <row r="349">
          <cell r="AA349" t="str">
            <v>Oct'06</v>
          </cell>
          <cell r="AB349">
            <v>11411</v>
          </cell>
          <cell r="AC349">
            <v>2717</v>
          </cell>
          <cell r="AD349">
            <v>-4</v>
          </cell>
          <cell r="AE349">
            <v>-8</v>
          </cell>
          <cell r="AF349">
            <v>29</v>
          </cell>
          <cell r="AG349">
            <v>14128</v>
          </cell>
          <cell r="AH349">
            <v>10835</v>
          </cell>
          <cell r="AI349">
            <v>2755</v>
          </cell>
        </row>
        <row r="350">
          <cell r="AA350" t="str">
            <v>Nov'06</v>
          </cell>
          <cell r="AB350">
            <v>12450</v>
          </cell>
          <cell r="AC350">
            <v>2764</v>
          </cell>
          <cell r="AD350">
            <v>-2</v>
          </cell>
          <cell r="AE350">
            <v>-8</v>
          </cell>
          <cell r="AF350">
            <v>29</v>
          </cell>
          <cell r="AG350">
            <v>15214</v>
          </cell>
          <cell r="AH350">
            <v>11287</v>
          </cell>
          <cell r="AI350">
            <v>2747</v>
          </cell>
        </row>
        <row r="351">
          <cell r="AA351" t="str">
            <v>Dec'06</v>
          </cell>
          <cell r="AB351">
            <v>11448</v>
          </cell>
          <cell r="AC351">
            <v>2785</v>
          </cell>
          <cell r="AD351">
            <v>-5</v>
          </cell>
          <cell r="AE351">
            <v>-7</v>
          </cell>
          <cell r="AF351">
            <v>28</v>
          </cell>
          <cell r="AG351">
            <v>14233</v>
          </cell>
          <cell r="AH351">
            <v>11770</v>
          </cell>
          <cell r="AI351">
            <v>2755</v>
          </cell>
        </row>
        <row r="352">
          <cell r="AA352" t="str">
            <v>Jan'07</v>
          </cell>
          <cell r="AB352">
            <v>11410</v>
          </cell>
          <cell r="AC352">
            <v>2204</v>
          </cell>
          <cell r="AD352">
            <v>-21</v>
          </cell>
          <cell r="AE352">
            <v>-21</v>
          </cell>
          <cell r="AF352">
            <v>18</v>
          </cell>
          <cell r="AG352">
            <v>13614</v>
          </cell>
          <cell r="AH352">
            <v>11769</v>
          </cell>
          <cell r="AI352">
            <v>2584</v>
          </cell>
        </row>
        <row r="353">
          <cell r="AA353" t="str">
            <v>Feb'07</v>
          </cell>
          <cell r="AB353">
            <v>10672</v>
          </cell>
          <cell r="AC353">
            <v>2249</v>
          </cell>
          <cell r="AD353">
            <v>-24</v>
          </cell>
          <cell r="AE353">
            <v>-22</v>
          </cell>
          <cell r="AF353">
            <v>17</v>
          </cell>
          <cell r="AG353">
            <v>12921</v>
          </cell>
          <cell r="AH353">
            <v>11177</v>
          </cell>
          <cell r="AI353">
            <v>2413</v>
          </cell>
        </row>
        <row r="354">
          <cell r="AA354" t="str">
            <v>Mar'07</v>
          </cell>
          <cell r="AB354">
            <v>12151</v>
          </cell>
          <cell r="AC354">
            <v>2580</v>
          </cell>
          <cell r="AD354">
            <v>-23</v>
          </cell>
          <cell r="AE354">
            <v>-23</v>
          </cell>
          <cell r="AF354">
            <v>14</v>
          </cell>
          <cell r="AG354">
            <v>14731</v>
          </cell>
          <cell r="AH354">
            <v>11411</v>
          </cell>
          <cell r="AI354">
            <v>2344</v>
          </cell>
        </row>
        <row r="355">
          <cell r="AA355" t="str">
            <v>Apr'07</v>
          </cell>
          <cell r="AB355">
            <v>10707</v>
          </cell>
          <cell r="AC355">
            <v>2224</v>
          </cell>
          <cell r="AD355">
            <v>-21</v>
          </cell>
          <cell r="AE355">
            <v>-22</v>
          </cell>
          <cell r="AF355">
            <v>15</v>
          </cell>
          <cell r="AG355">
            <v>12931</v>
          </cell>
          <cell r="AH355">
            <v>11177</v>
          </cell>
          <cell r="AI355">
            <v>2351</v>
          </cell>
        </row>
        <row r="356">
          <cell r="AA356" t="str">
            <v>May'07</v>
          </cell>
          <cell r="AB356">
            <v>11624</v>
          </cell>
          <cell r="AC356">
            <v>2507</v>
          </cell>
          <cell r="AD356">
            <v>-19</v>
          </cell>
          <cell r="AE356">
            <v>-21</v>
          </cell>
          <cell r="AF356">
            <v>13</v>
          </cell>
          <cell r="AG356">
            <v>14131</v>
          </cell>
          <cell r="AH356">
            <v>11494</v>
          </cell>
          <cell r="AI356">
            <v>2437</v>
          </cell>
        </row>
        <row r="357">
          <cell r="AA357" t="str">
            <v>Jun'07</v>
          </cell>
          <cell r="AB357">
            <v>11261</v>
          </cell>
          <cell r="AC357">
            <v>2448</v>
          </cell>
          <cell r="AD357">
            <v>-9</v>
          </cell>
          <cell r="AE357">
            <v>-19</v>
          </cell>
          <cell r="AF357">
            <v>13</v>
          </cell>
          <cell r="AG357">
            <v>13709</v>
          </cell>
          <cell r="AH357">
            <v>11197</v>
          </cell>
          <cell r="AI357">
            <v>2393</v>
          </cell>
        </row>
        <row r="358">
          <cell r="AA358" t="str">
            <v>Jul'07</v>
          </cell>
          <cell r="AB358">
            <v>12103</v>
          </cell>
          <cell r="AC358">
            <v>2361</v>
          </cell>
          <cell r="AD358">
            <v>-12</v>
          </cell>
          <cell r="AE358">
            <v>-18</v>
          </cell>
          <cell r="AF358">
            <v>13</v>
          </cell>
          <cell r="AG358">
            <v>14464</v>
          </cell>
          <cell r="AH358">
            <v>11663</v>
          </cell>
          <cell r="AI358">
            <v>2439</v>
          </cell>
        </row>
        <row r="359">
          <cell r="AA359" t="str">
            <v>Aug'07</v>
          </cell>
          <cell r="AB359">
            <v>11538</v>
          </cell>
          <cell r="AC359">
            <v>2447</v>
          </cell>
          <cell r="AD359">
            <v>-12</v>
          </cell>
          <cell r="AE359">
            <v>-18</v>
          </cell>
          <cell r="AF359">
            <v>12</v>
          </cell>
          <cell r="AG359">
            <v>13985</v>
          </cell>
          <cell r="AH359">
            <v>11634</v>
          </cell>
          <cell r="AI359">
            <v>2419</v>
          </cell>
        </row>
        <row r="360">
          <cell r="AA360" t="str">
            <v>Sep'07</v>
          </cell>
          <cell r="AB360">
            <v>10072</v>
          </cell>
          <cell r="AC360">
            <v>2285</v>
          </cell>
          <cell r="AD360">
            <v>-17</v>
          </cell>
          <cell r="AE360">
            <v>-18</v>
          </cell>
          <cell r="AF360">
            <v>10</v>
          </cell>
          <cell r="AG360">
            <v>12357</v>
          </cell>
          <cell r="AH360">
            <v>11238</v>
          </cell>
          <cell r="AI360">
            <v>2364</v>
          </cell>
        </row>
        <row r="361">
          <cell r="AA361" t="str">
            <v>Oct'07</v>
          </cell>
          <cell r="AB361">
            <v>11971</v>
          </cell>
          <cell r="AC361">
            <v>2732</v>
          </cell>
          <cell r="AD361">
            <v>1</v>
          </cell>
          <cell r="AE361">
            <v>-16</v>
          </cell>
          <cell r="AF361">
            <v>10</v>
          </cell>
          <cell r="AG361">
            <v>14703</v>
          </cell>
          <cell r="AH361">
            <v>11194</v>
          </cell>
          <cell r="AI361">
            <v>2488</v>
          </cell>
        </row>
        <row r="362">
          <cell r="AA362" t="str">
            <v>Nov'07</v>
          </cell>
          <cell r="AB362">
            <v>11850</v>
          </cell>
          <cell r="AC362">
            <v>2715</v>
          </cell>
          <cell r="AD362">
            <v>-2</v>
          </cell>
          <cell r="AE362">
            <v>-15</v>
          </cell>
          <cell r="AF362">
            <v>8</v>
          </cell>
          <cell r="AG362">
            <v>14565</v>
          </cell>
          <cell r="AH362">
            <v>11298</v>
          </cell>
          <cell r="AI362">
            <v>2577</v>
          </cell>
        </row>
        <row r="363">
          <cell r="AA363" t="str">
            <v>Dec'07</v>
          </cell>
          <cell r="AB363">
            <v>10078</v>
          </cell>
          <cell r="AC363">
            <v>2408</v>
          </cell>
          <cell r="AD363">
            <v>-14</v>
          </cell>
          <cell r="AE363">
            <v>-15</v>
          </cell>
          <cell r="AF363">
            <v>6</v>
          </cell>
          <cell r="AG363">
            <v>12486</v>
          </cell>
          <cell r="AH363">
            <v>11300</v>
          </cell>
          <cell r="AI363">
            <v>2618</v>
          </cell>
        </row>
        <row r="364">
          <cell r="AA364" t="str">
            <v>Jan'08</v>
          </cell>
          <cell r="AB364">
            <v>11286</v>
          </cell>
          <cell r="AC364">
            <v>2454</v>
          </cell>
          <cell r="AD364">
            <v>11</v>
          </cell>
          <cell r="AE364">
            <v>11</v>
          </cell>
          <cell r="AF364">
            <v>-1</v>
          </cell>
          <cell r="AG364">
            <v>13739</v>
          </cell>
          <cell r="AH364">
            <v>11071</v>
          </cell>
          <cell r="AI364">
            <v>2526</v>
          </cell>
        </row>
        <row r="365">
          <cell r="AA365" t="str">
            <v>Feb'08</v>
          </cell>
          <cell r="AB365">
            <v>10056</v>
          </cell>
          <cell r="AC365">
            <v>2378</v>
          </cell>
          <cell r="AD365">
            <v>6</v>
          </cell>
          <cell r="AE365">
            <v>9</v>
          </cell>
          <cell r="AF365">
            <v>-3</v>
          </cell>
          <cell r="AG365">
            <v>12434</v>
          </cell>
          <cell r="AH365">
            <v>10473</v>
          </cell>
          <cell r="AI365">
            <v>2413</v>
          </cell>
        </row>
        <row r="366">
          <cell r="AA366" t="str">
            <v>Mar'08</v>
          </cell>
          <cell r="AB366">
            <v>9794</v>
          </cell>
          <cell r="AC366">
            <v>2315</v>
          </cell>
          <cell r="AD366">
            <v>-10</v>
          </cell>
          <cell r="AE366">
            <v>2</v>
          </cell>
          <cell r="AF366">
            <v>-9</v>
          </cell>
          <cell r="AG366">
            <v>12108</v>
          </cell>
          <cell r="AH366">
            <v>10379</v>
          </cell>
          <cell r="AI366">
            <v>2382</v>
          </cell>
        </row>
        <row r="367">
          <cell r="AA367" t="str">
            <v>Apr'08</v>
          </cell>
          <cell r="AB367">
            <v>11380</v>
          </cell>
          <cell r="AC367">
            <v>2781</v>
          </cell>
          <cell r="AD367">
            <v>25</v>
          </cell>
          <cell r="AE367">
            <v>7</v>
          </cell>
          <cell r="AF367">
            <v>-5</v>
          </cell>
          <cell r="AG367">
            <v>14160</v>
          </cell>
          <cell r="AH367">
            <v>10410</v>
          </cell>
          <cell r="AI367">
            <v>2491</v>
          </cell>
        </row>
        <row r="368">
          <cell r="AA368" t="str">
            <v>May'08</v>
          </cell>
          <cell r="AB368">
            <v>9707</v>
          </cell>
          <cell r="AC368">
            <v>2317</v>
          </cell>
          <cell r="AD368">
            <v>-8</v>
          </cell>
          <cell r="AE368">
            <v>4</v>
          </cell>
          <cell r="AF368">
            <v>-8</v>
          </cell>
          <cell r="AG368">
            <v>12023</v>
          </cell>
          <cell r="AH368">
            <v>10294</v>
          </cell>
          <cell r="AI368">
            <v>2471</v>
          </cell>
        </row>
        <row r="369">
          <cell r="AA369" t="str">
            <v>Jun'08</v>
          </cell>
          <cell r="AB369">
            <v>10358</v>
          </cell>
          <cell r="AC369">
            <v>2405</v>
          </cell>
          <cell r="AD369">
            <v>-2</v>
          </cell>
          <cell r="AE369">
            <v>3</v>
          </cell>
          <cell r="AF369">
            <v>-8</v>
          </cell>
          <cell r="AG369">
            <v>12761</v>
          </cell>
          <cell r="AH369">
            <v>10482</v>
          </cell>
          <cell r="AI369">
            <v>2501</v>
          </cell>
        </row>
        <row r="370">
          <cell r="AA370" t="str">
            <v>Jul'08</v>
          </cell>
          <cell r="AB370">
            <v>11360</v>
          </cell>
          <cell r="AC370">
            <v>2760</v>
          </cell>
          <cell r="AD370">
            <v>17</v>
          </cell>
          <cell r="AE370">
            <v>5</v>
          </cell>
          <cell r="AF370">
            <v>-7</v>
          </cell>
          <cell r="AG370">
            <v>14119</v>
          </cell>
          <cell r="AH370">
            <v>10475</v>
          </cell>
          <cell r="AI370">
            <v>2494</v>
          </cell>
        </row>
        <row r="371">
          <cell r="AA371" t="str">
            <v>Aug'08</v>
          </cell>
          <cell r="AB371">
            <v>10112</v>
          </cell>
          <cell r="AC371">
            <v>2333</v>
          </cell>
          <cell r="AD371">
            <v>-5</v>
          </cell>
          <cell r="AE371">
            <v>4</v>
          </cell>
          <cell r="AF371">
            <v>-8</v>
          </cell>
          <cell r="AG371">
            <v>12442</v>
          </cell>
          <cell r="AH371">
            <v>10610</v>
          </cell>
          <cell r="AI371">
            <v>2499</v>
          </cell>
        </row>
        <row r="372">
          <cell r="AA372" t="str">
            <v>Sep'08</v>
          </cell>
          <cell r="AB372">
            <v>10636</v>
          </cell>
          <cell r="AC372">
            <v>2479</v>
          </cell>
          <cell r="AD372">
            <v>8</v>
          </cell>
          <cell r="AE372">
            <v>4</v>
          </cell>
          <cell r="AF372">
            <v>-7</v>
          </cell>
          <cell r="AG372">
            <v>13115</v>
          </cell>
          <cell r="AH372">
            <v>10703</v>
          </cell>
          <cell r="AI372">
            <v>2524</v>
          </cell>
        </row>
        <row r="373">
          <cell r="AA373" t="str">
            <v>Oct'08</v>
          </cell>
          <cell r="AB373">
            <v>10829</v>
          </cell>
          <cell r="AC373">
            <v>2457</v>
          </cell>
          <cell r="AD373">
            <v>-10</v>
          </cell>
          <cell r="AE373">
            <v>3</v>
          </cell>
          <cell r="AF373">
            <v>-7</v>
          </cell>
          <cell r="AG373">
            <v>13286</v>
          </cell>
          <cell r="AH373">
            <v>10526</v>
          </cell>
          <cell r="AI373">
            <v>2423</v>
          </cell>
        </row>
        <row r="374">
          <cell r="AA374" t="str">
            <v>Nov'08</v>
          </cell>
          <cell r="AB374">
            <v>10073</v>
          </cell>
          <cell r="AC374">
            <v>2375</v>
          </cell>
          <cell r="AD374">
            <v>-13</v>
          </cell>
          <cell r="AE374">
            <v>1</v>
          </cell>
          <cell r="AF374">
            <v>-8</v>
          </cell>
          <cell r="AG374">
            <v>12447</v>
          </cell>
          <cell r="AH374">
            <v>10513</v>
          </cell>
          <cell r="AI374">
            <v>2437</v>
          </cell>
        </row>
        <row r="375">
          <cell r="AA375" t="str">
            <v>Dec'08</v>
          </cell>
          <cell r="AB375">
            <v>10331</v>
          </cell>
          <cell r="AC375">
            <v>2237</v>
          </cell>
          <cell r="AD375">
            <v>-7</v>
          </cell>
          <cell r="AE375">
            <v>0</v>
          </cell>
          <cell r="AF375">
            <v>-7</v>
          </cell>
          <cell r="AG375">
            <v>12568</v>
          </cell>
          <cell r="AH375">
            <v>10411</v>
          </cell>
          <cell r="AI375">
            <v>2356</v>
          </cell>
        </row>
        <row r="376">
          <cell r="AA376" t="str">
            <v>Jan'09</v>
          </cell>
          <cell r="AB376">
            <v>10225</v>
          </cell>
          <cell r="AC376">
            <v>2444</v>
          </cell>
          <cell r="AD376">
            <v>0</v>
          </cell>
          <cell r="AE376">
            <v>0</v>
          </cell>
          <cell r="AF376">
            <v>-9</v>
          </cell>
          <cell r="AG376">
            <v>12668</v>
          </cell>
          <cell r="AH376">
            <v>10210</v>
          </cell>
          <cell r="AI376">
            <v>2352</v>
          </cell>
        </row>
        <row r="377">
          <cell r="AA377" t="str">
            <v>Feb'09</v>
          </cell>
          <cell r="AB377">
            <v>9727</v>
          </cell>
          <cell r="AC377">
            <v>2394</v>
          </cell>
          <cell r="AD377">
            <v>1</v>
          </cell>
          <cell r="AE377">
            <v>0</v>
          </cell>
          <cell r="AF377">
            <v>-7</v>
          </cell>
          <cell r="AG377">
            <v>12120</v>
          </cell>
          <cell r="AH377">
            <v>10094</v>
          </cell>
          <cell r="AI377">
            <v>2358</v>
          </cell>
        </row>
        <row r="378">
          <cell r="AA378" t="str">
            <v>Mar'09</v>
          </cell>
          <cell r="AB378">
            <v>11342</v>
          </cell>
          <cell r="AC378">
            <v>2874</v>
          </cell>
          <cell r="AD378">
            <v>24</v>
          </cell>
          <cell r="AE378">
            <v>8</v>
          </cell>
          <cell r="AF378">
            <v>1</v>
          </cell>
          <cell r="AG378">
            <v>14216</v>
          </cell>
          <cell r="AH378">
            <v>10431</v>
          </cell>
          <cell r="AI378">
            <v>2571</v>
          </cell>
        </row>
        <row r="379">
          <cell r="AA379" t="str">
            <v>Apr'09</v>
          </cell>
          <cell r="AB379">
            <v>10698</v>
          </cell>
          <cell r="AC379">
            <v>2979</v>
          </cell>
          <cell r="AD379">
            <v>7</v>
          </cell>
          <cell r="AE379">
            <v>8</v>
          </cell>
          <cell r="AF379">
            <v>-1</v>
          </cell>
          <cell r="AG379">
            <v>13676</v>
          </cell>
          <cell r="AH379">
            <v>10589</v>
          </cell>
          <cell r="AI379">
            <v>2749</v>
          </cell>
        </row>
        <row r="380">
          <cell r="AA380" t="str">
            <v>May'09</v>
          </cell>
          <cell r="AB380">
            <v>9850</v>
          </cell>
          <cell r="AC380">
            <v>2663</v>
          </cell>
          <cell r="AD380">
            <v>15</v>
          </cell>
          <cell r="AE380">
            <v>9</v>
          </cell>
          <cell r="AF380">
            <v>-1</v>
          </cell>
          <cell r="AG380">
            <v>12511</v>
          </cell>
          <cell r="AH380">
            <v>10630</v>
          </cell>
          <cell r="AI380">
            <v>2839</v>
          </cell>
        </row>
        <row r="381">
          <cell r="AA381" t="str">
            <v>Jun'09</v>
          </cell>
          <cell r="AB381">
            <v>10868</v>
          </cell>
          <cell r="AC381">
            <v>2788</v>
          </cell>
          <cell r="AD381">
            <v>16</v>
          </cell>
          <cell r="AE381">
            <v>10</v>
          </cell>
          <cell r="AF381">
            <v>0</v>
          </cell>
          <cell r="AG381">
            <v>13655</v>
          </cell>
          <cell r="AH381">
            <v>10472</v>
          </cell>
          <cell r="AI381">
            <v>2810</v>
          </cell>
        </row>
        <row r="382">
          <cell r="AA382" t="str">
            <v>Jul'09</v>
          </cell>
          <cell r="AB382">
            <v>12143</v>
          </cell>
          <cell r="AC382">
            <v>3046</v>
          </cell>
          <cell r="AD382">
            <v>10</v>
          </cell>
          <cell r="AE382">
            <v>10</v>
          </cell>
          <cell r="AF382">
            <v>1</v>
          </cell>
          <cell r="AG382">
            <v>15187</v>
          </cell>
          <cell r="AH382">
            <v>10954</v>
          </cell>
          <cell r="AI382">
            <v>2832</v>
          </cell>
        </row>
        <row r="383">
          <cell r="AA383" t="str">
            <v>Aug'09</v>
          </cell>
          <cell r="AB383">
            <v>10256</v>
          </cell>
          <cell r="AC383">
            <v>2619</v>
          </cell>
          <cell r="AD383">
            <v>12</v>
          </cell>
          <cell r="AE383">
            <v>10</v>
          </cell>
          <cell r="AF383">
            <v>1</v>
          </cell>
          <cell r="AG383">
            <v>12874</v>
          </cell>
          <cell r="AH383">
            <v>11089</v>
          </cell>
          <cell r="AI383">
            <v>2818</v>
          </cell>
        </row>
        <row r="384">
          <cell r="AA384" t="str">
            <v>Sep'09</v>
          </cell>
          <cell r="AB384">
            <v>11521</v>
          </cell>
          <cell r="AC384">
            <v>2910</v>
          </cell>
          <cell r="AD384">
            <v>17</v>
          </cell>
          <cell r="AE384">
            <v>11</v>
          </cell>
          <cell r="AF384">
            <v>2</v>
          </cell>
          <cell r="AG384">
            <v>14430</v>
          </cell>
          <cell r="AH384">
            <v>11307</v>
          </cell>
          <cell r="AI384">
            <v>2858</v>
          </cell>
        </row>
        <row r="385">
          <cell r="AA385" t="str">
            <v>Oct'09</v>
          </cell>
          <cell r="AB385">
            <v>11333</v>
          </cell>
          <cell r="AC385">
            <v>2848</v>
          </cell>
          <cell r="AD385">
            <v>16</v>
          </cell>
          <cell r="AE385">
            <v>12</v>
          </cell>
          <cell r="AF385">
            <v>2</v>
          </cell>
          <cell r="AG385">
            <v>14180</v>
          </cell>
          <cell r="AH385">
            <v>11037</v>
          </cell>
          <cell r="AI385">
            <v>2792</v>
          </cell>
        </row>
        <row r="386">
          <cell r="AA386" t="str">
            <v>Nov'09</v>
          </cell>
          <cell r="AB386">
            <v>11266</v>
          </cell>
          <cell r="AC386">
            <v>2539</v>
          </cell>
          <cell r="AD386">
            <v>7</v>
          </cell>
          <cell r="AE386">
            <v>11</v>
          </cell>
          <cell r="AF386">
            <v>3</v>
          </cell>
          <cell r="AG386">
            <v>13804</v>
          </cell>
          <cell r="AH386">
            <v>11373</v>
          </cell>
          <cell r="AI386">
            <v>2766</v>
          </cell>
        </row>
        <row r="387">
          <cell r="AA387" t="str">
            <v>Dec'09</v>
          </cell>
          <cell r="AB387">
            <v>11005</v>
          </cell>
          <cell r="AC387">
            <v>2583</v>
          </cell>
          <cell r="AD387">
            <v>15</v>
          </cell>
          <cell r="AE387">
            <v>12</v>
          </cell>
          <cell r="AF387">
            <v>3</v>
          </cell>
          <cell r="AG387">
            <v>13586</v>
          </cell>
          <cell r="AH387">
            <v>11201</v>
          </cell>
          <cell r="AI387">
            <v>2657</v>
          </cell>
        </row>
        <row r="388">
          <cell r="AA388" t="str">
            <v>Jan'10</v>
          </cell>
          <cell r="AB388">
            <v>10473</v>
          </cell>
          <cell r="AC388">
            <v>2547</v>
          </cell>
          <cell r="AD388">
            <v>4</v>
          </cell>
          <cell r="AE388">
            <v>4</v>
          </cell>
          <cell r="AF388">
            <v>2</v>
          </cell>
          <cell r="AG388">
            <v>13020</v>
          </cell>
          <cell r="AH388">
            <v>10915</v>
          </cell>
          <cell r="AI388">
            <v>2556</v>
          </cell>
        </row>
        <row r="389">
          <cell r="AA389" t="str">
            <v>Feb'10</v>
          </cell>
          <cell r="AB389">
            <v>10931</v>
          </cell>
          <cell r="AC389">
            <v>2558</v>
          </cell>
          <cell r="AD389">
            <v>7</v>
          </cell>
          <cell r="AE389">
            <v>6</v>
          </cell>
          <cell r="AF389">
            <v>7</v>
          </cell>
          <cell r="AG389">
            <v>13487</v>
          </cell>
          <cell r="AH389">
            <v>10803</v>
          </cell>
          <cell r="AI389">
            <v>2563</v>
          </cell>
        </row>
        <row r="390">
          <cell r="AA390" t="str">
            <v>Mar'10</v>
          </cell>
          <cell r="AB390">
            <v>13068</v>
          </cell>
          <cell r="AC390">
            <v>3125</v>
          </cell>
          <cell r="AD390">
            <v>9</v>
          </cell>
          <cell r="AE390">
            <v>7</v>
          </cell>
          <cell r="AF390">
            <v>10</v>
          </cell>
          <cell r="AG390">
            <v>16192</v>
          </cell>
          <cell r="AH390">
            <v>11491</v>
          </cell>
          <cell r="AI390">
            <v>2743</v>
          </cell>
        </row>
        <row r="391">
          <cell r="AA391" t="str">
            <v>Apr'10</v>
          </cell>
          <cell r="AB391">
            <v>11156</v>
          </cell>
          <cell r="AC391">
            <v>2794</v>
          </cell>
          <cell r="AD391">
            <v>-6</v>
          </cell>
          <cell r="AE391">
            <v>3</v>
          </cell>
          <cell r="AF391">
            <v>9</v>
          </cell>
          <cell r="AG391">
            <v>13949</v>
          </cell>
          <cell r="AH391">
            <v>11718</v>
          </cell>
          <cell r="AI391">
            <v>2826</v>
          </cell>
        </row>
        <row r="392">
          <cell r="AA392" t="str">
            <v>May'10</v>
          </cell>
          <cell r="AB392">
            <v>10786</v>
          </cell>
          <cell r="AC392">
            <v>2692</v>
          </cell>
          <cell r="AD392">
            <v>1</v>
          </cell>
          <cell r="AE392">
            <v>3</v>
          </cell>
          <cell r="AF392">
            <v>9</v>
          </cell>
          <cell r="AG392">
            <v>13477</v>
          </cell>
          <cell r="AH392">
            <v>11670</v>
          </cell>
          <cell r="AI392">
            <v>2870</v>
          </cell>
        </row>
        <row r="393">
          <cell r="AA393" t="str">
            <v>Jun'10</v>
          </cell>
          <cell r="AB393">
            <v>11627</v>
          </cell>
          <cell r="AC393">
            <v>2752</v>
          </cell>
          <cell r="AD393">
            <v>-1</v>
          </cell>
          <cell r="AE393">
            <v>2</v>
          </cell>
          <cell r="AF393">
            <v>9</v>
          </cell>
          <cell r="AG393">
            <v>14377</v>
          </cell>
          <cell r="AH393">
            <v>11190</v>
          </cell>
          <cell r="AI393">
            <v>2746</v>
          </cell>
        </row>
        <row r="394">
          <cell r="AA394" t="str">
            <v>Jul'10</v>
          </cell>
          <cell r="AB394">
            <v>11673</v>
          </cell>
          <cell r="AC394">
            <v>2760</v>
          </cell>
          <cell r="AD394">
            <v>-9</v>
          </cell>
          <cell r="AE394">
            <v>0</v>
          </cell>
          <cell r="AF394">
            <v>6</v>
          </cell>
          <cell r="AG394">
            <v>14431</v>
          </cell>
          <cell r="AH394">
            <v>11362</v>
          </cell>
          <cell r="AI394">
            <v>2735</v>
          </cell>
        </row>
        <row r="395">
          <cell r="AA395" t="str">
            <v>Aug'10</v>
          </cell>
          <cell r="AB395">
            <v>11713</v>
          </cell>
          <cell r="AC395">
            <v>2660</v>
          </cell>
          <cell r="AD395">
            <v>2</v>
          </cell>
          <cell r="AE395">
            <v>0</v>
          </cell>
          <cell r="AF395">
            <v>7</v>
          </cell>
          <cell r="AG395">
            <v>14372</v>
          </cell>
          <cell r="AH395">
            <v>11671</v>
          </cell>
          <cell r="AI395">
            <v>2724</v>
          </cell>
        </row>
        <row r="396">
          <cell r="AA396" t="str">
            <v>Sep'10</v>
          </cell>
          <cell r="AB396">
            <v>11167</v>
          </cell>
          <cell r="AC396">
            <v>2595</v>
          </cell>
          <cell r="AD396">
            <v>-11</v>
          </cell>
          <cell r="AE396">
            <v>-1</v>
          </cell>
          <cell r="AF396">
            <v>6</v>
          </cell>
          <cell r="AG396">
            <v>13761</v>
          </cell>
          <cell r="AH396">
            <v>11518</v>
          </cell>
          <cell r="AI396">
            <v>2672</v>
          </cell>
        </row>
        <row r="397">
          <cell r="AA397" t="str">
            <v>Oct'10</v>
          </cell>
          <cell r="AB397">
            <v>10892</v>
          </cell>
          <cell r="AC397">
            <v>2483</v>
          </cell>
          <cell r="AD397">
            <v>-13</v>
          </cell>
          <cell r="AE397">
            <v>-2</v>
          </cell>
          <cell r="AF397">
            <v>5</v>
          </cell>
          <cell r="AG397">
            <v>13374</v>
          </cell>
          <cell r="AH397">
            <v>11257</v>
          </cell>
          <cell r="AI397">
            <v>2579</v>
          </cell>
        </row>
        <row r="398">
          <cell r="AA398" t="str">
            <v>Nov'10</v>
          </cell>
          <cell r="AB398">
            <v>12067</v>
          </cell>
          <cell r="AC398">
            <v>2498</v>
          </cell>
          <cell r="AD398">
            <v>-2</v>
          </cell>
          <cell r="AE398">
            <v>-2</v>
          </cell>
          <cell r="AF398">
            <v>5</v>
          </cell>
          <cell r="AG398">
            <v>14564</v>
          </cell>
          <cell r="AH398">
            <v>11375</v>
          </cell>
          <cell r="AI398">
            <v>2525</v>
          </cell>
        </row>
        <row r="399">
          <cell r="AA399" t="str">
            <v>Dec'10</v>
          </cell>
          <cell r="AB399">
            <v>10921</v>
          </cell>
          <cell r="AC399">
            <v>2534</v>
          </cell>
          <cell r="AD399">
            <v>-2</v>
          </cell>
          <cell r="AE399">
            <v>-2</v>
          </cell>
          <cell r="AF399">
            <v>5</v>
          </cell>
          <cell r="AG399">
            <v>13454</v>
          </cell>
          <cell r="AH399">
            <v>11293</v>
          </cell>
          <cell r="AI399">
            <v>2505</v>
          </cell>
        </row>
        <row r="400">
          <cell r="AA400" t="str">
            <v>Jan'11</v>
          </cell>
          <cell r="AB400">
            <v>10497</v>
          </cell>
          <cell r="AC400">
            <v>2304</v>
          </cell>
          <cell r="AD400">
            <v>-10</v>
          </cell>
          <cell r="AE400">
            <v>-10</v>
          </cell>
          <cell r="AF400">
            <v>0</v>
          </cell>
          <cell r="AG400">
            <v>12800</v>
          </cell>
          <cell r="AH400">
            <v>11162</v>
          </cell>
          <cell r="AI400">
            <v>2445</v>
          </cell>
        </row>
        <row r="401">
          <cell r="AA401" t="str">
            <v>Feb'11</v>
          </cell>
          <cell r="AB401">
            <v>10247</v>
          </cell>
          <cell r="AC401">
            <v>2463</v>
          </cell>
          <cell r="AD401">
            <v>-4</v>
          </cell>
          <cell r="AE401">
            <v>-7</v>
          </cell>
          <cell r="AF401">
            <v>-3</v>
          </cell>
          <cell r="AG401">
            <v>12708</v>
          </cell>
          <cell r="AH401">
            <v>10555</v>
          </cell>
          <cell r="AI401">
            <v>2434</v>
          </cell>
        </row>
        <row r="402">
          <cell r="AA402" t="str">
            <v>Mar'11</v>
          </cell>
          <cell r="AB402">
            <v>11967</v>
          </cell>
          <cell r="AC402">
            <v>2762</v>
          </cell>
          <cell r="AD402">
            <v>-12</v>
          </cell>
          <cell r="AE402">
            <v>-9</v>
          </cell>
          <cell r="AF402">
            <v>-5</v>
          </cell>
          <cell r="AG402">
            <v>14727</v>
          </cell>
          <cell r="AH402">
            <v>10904</v>
          </cell>
          <cell r="AI402">
            <v>2510</v>
          </cell>
        </row>
        <row r="403">
          <cell r="AA403" t="str">
            <v>Apr'11</v>
          </cell>
          <cell r="AB403">
            <v>10279</v>
          </cell>
          <cell r="AC403">
            <v>2587</v>
          </cell>
          <cell r="AD403">
            <v>-7</v>
          </cell>
          <cell r="AE403">
            <v>-8</v>
          </cell>
          <cell r="AF403">
            <v>-6</v>
          </cell>
          <cell r="AG403">
            <v>12866</v>
          </cell>
          <cell r="AH403">
            <v>10831</v>
          </cell>
          <cell r="AI403">
            <v>2604</v>
          </cell>
        </row>
        <row r="404">
          <cell r="AA404" t="str">
            <v>May'11</v>
          </cell>
          <cell r="AB404">
            <v>11765</v>
          </cell>
          <cell r="AC404">
            <v>2611</v>
          </cell>
          <cell r="AD404">
            <v>-3</v>
          </cell>
          <cell r="AE404">
            <v>-7</v>
          </cell>
          <cell r="AF404">
            <v>-3</v>
          </cell>
          <cell r="AG404">
            <v>14375</v>
          </cell>
          <cell r="AH404">
            <v>11337</v>
          </cell>
          <cell r="AI404">
            <v>2653</v>
          </cell>
        </row>
        <row r="405">
          <cell r="AA405" t="str">
            <v>Jun'11</v>
          </cell>
          <cell r="AB405">
            <v>10320</v>
          </cell>
          <cell r="AC405">
            <v>2520</v>
          </cell>
          <cell r="AD405">
            <v>-8</v>
          </cell>
          <cell r="AE405">
            <v>-7</v>
          </cell>
          <cell r="AF405">
            <v>-4</v>
          </cell>
          <cell r="AG405">
            <v>12839</v>
          </cell>
          <cell r="AH405">
            <v>10788</v>
          </cell>
          <cell r="AI405">
            <v>2573</v>
          </cell>
        </row>
        <row r="406">
          <cell r="AA406" t="str">
            <v>Jul'11</v>
          </cell>
          <cell r="AB406">
            <v>10852</v>
          </cell>
          <cell r="AC406">
            <v>2504</v>
          </cell>
          <cell r="AD406">
            <v>-9</v>
          </cell>
          <cell r="AE406">
            <v>-8</v>
          </cell>
          <cell r="AF406">
            <v>-5</v>
          </cell>
          <cell r="AG406">
            <v>13356</v>
          </cell>
          <cell r="AH406">
            <v>10979</v>
          </cell>
          <cell r="AI406">
            <v>2545</v>
          </cell>
        </row>
        <row r="407">
          <cell r="AA407" t="str">
            <v>Aug'11</v>
          </cell>
          <cell r="AB407">
            <v>11264</v>
          </cell>
          <cell r="AC407">
            <v>2583</v>
          </cell>
          <cell r="AD407">
            <v>-3</v>
          </cell>
          <cell r="AE407">
            <v>-7</v>
          </cell>
          <cell r="AF407">
            <v>-5</v>
          </cell>
          <cell r="AG407">
            <v>13846</v>
          </cell>
          <cell r="AH407">
            <v>10812</v>
          </cell>
          <cell r="AI407">
            <v>2536</v>
          </cell>
        </row>
        <row r="408">
          <cell r="AA408" t="str">
            <v>Sep'11</v>
          </cell>
          <cell r="AB408">
            <v>11248</v>
          </cell>
          <cell r="AC408">
            <v>2520</v>
          </cell>
          <cell r="AD408">
            <v>-3</v>
          </cell>
          <cell r="AE408">
            <v>-7</v>
          </cell>
          <cell r="AF408">
            <v>-4</v>
          </cell>
          <cell r="AG408">
            <v>13767</v>
          </cell>
          <cell r="AH408">
            <v>11121</v>
          </cell>
          <cell r="AI408">
            <v>2536</v>
          </cell>
        </row>
        <row r="409">
          <cell r="AA409" t="str">
            <v>Oct'11</v>
          </cell>
          <cell r="AB409">
            <v>9789</v>
          </cell>
          <cell r="AC409">
            <v>2363</v>
          </cell>
          <cell r="AD409">
            <v>-5</v>
          </cell>
          <cell r="AE409">
            <v>-6</v>
          </cell>
          <cell r="AF409">
            <v>-5</v>
          </cell>
          <cell r="AG409">
            <v>12152</v>
          </cell>
          <cell r="AH409">
            <v>10767</v>
          </cell>
          <cell r="AI409">
            <v>2489</v>
          </cell>
        </row>
        <row r="410">
          <cell r="AA410" t="str">
            <v>Nov'11</v>
          </cell>
          <cell r="AB410">
            <v>10797</v>
          </cell>
          <cell r="AC410">
            <v>2389</v>
          </cell>
          <cell r="AD410">
            <v>-4</v>
          </cell>
          <cell r="AE410">
            <v>-6</v>
          </cell>
          <cell r="AF410">
            <v>-5</v>
          </cell>
          <cell r="AG410">
            <v>13185</v>
          </cell>
          <cell r="AH410">
            <v>10611</v>
          </cell>
          <cell r="AI410">
            <v>2424</v>
          </cell>
        </row>
        <row r="411">
          <cell r="AA411" t="str">
            <v>Dec'11</v>
          </cell>
          <cell r="AB411">
            <v>10306</v>
          </cell>
          <cell r="AC411">
            <v>2493</v>
          </cell>
          <cell r="AD411">
            <v>-2</v>
          </cell>
          <cell r="AE411">
            <v>-6</v>
          </cell>
          <cell r="AF411">
            <v>-5</v>
          </cell>
          <cell r="AG411">
            <v>12797</v>
          </cell>
          <cell r="AH411">
            <v>10297</v>
          </cell>
          <cell r="AI411">
            <v>2415</v>
          </cell>
        </row>
        <row r="412">
          <cell r="AA412" t="str">
            <v>Jan'12</v>
          </cell>
          <cell r="AB412">
            <v>10315</v>
          </cell>
          <cell r="AC412">
            <v>2321</v>
          </cell>
          <cell r="AD412">
            <v>1</v>
          </cell>
          <cell r="AE412">
            <v>1</v>
          </cell>
          <cell r="AF412">
            <v>-2</v>
          </cell>
          <cell r="AG412">
            <v>12635</v>
          </cell>
          <cell r="AH412">
            <v>10473</v>
          </cell>
          <cell r="AI412">
            <v>2401</v>
          </cell>
        </row>
        <row r="413">
          <cell r="AA413" t="str">
            <v>Feb'12</v>
          </cell>
          <cell r="AB413">
            <v>10297</v>
          </cell>
          <cell r="AC413">
            <v>2353</v>
          </cell>
          <cell r="AD413">
            <v>-4</v>
          </cell>
          <cell r="AE413">
            <v>-2</v>
          </cell>
          <cell r="AF413">
            <v>-1</v>
          </cell>
          <cell r="AG413">
            <v>12650</v>
          </cell>
          <cell r="AH413">
            <v>10306</v>
          </cell>
          <cell r="AI413">
            <v>2389</v>
          </cell>
        </row>
        <row r="414">
          <cell r="AA414" t="str">
            <v>Mar'12</v>
          </cell>
          <cell r="AB414">
            <v>11245</v>
          </cell>
          <cell r="AC414">
            <v>2809</v>
          </cell>
          <cell r="AD414">
            <v>2</v>
          </cell>
          <cell r="AE414">
            <v>-1</v>
          </cell>
          <cell r="AF414">
            <v>-3</v>
          </cell>
          <cell r="AG414">
            <v>14054</v>
          </cell>
          <cell r="AH414">
            <v>10619</v>
          </cell>
          <cell r="AI414">
            <v>2494</v>
          </cell>
        </row>
        <row r="415">
          <cell r="AA415" t="str">
            <v>Apr'12</v>
          </cell>
          <cell r="AB415">
            <v>9663</v>
          </cell>
          <cell r="AC415">
            <v>2573</v>
          </cell>
          <cell r="AD415">
            <v>-1</v>
          </cell>
          <cell r="AE415">
            <v>-1</v>
          </cell>
          <cell r="AF415">
            <v>-3</v>
          </cell>
          <cell r="AG415">
            <v>12235</v>
          </cell>
          <cell r="AH415">
            <v>10402</v>
          </cell>
          <cell r="AI415">
            <v>2578</v>
          </cell>
        </row>
        <row r="416">
          <cell r="AA416" t="str">
            <v>May'12</v>
          </cell>
          <cell r="AB416">
            <v>10407</v>
          </cell>
          <cell r="AC416">
            <v>2353</v>
          </cell>
          <cell r="AD416">
            <v>-10</v>
          </cell>
          <cell r="AE416">
            <v>-2</v>
          </cell>
          <cell r="AF416">
            <v>-5</v>
          </cell>
          <cell r="AG416">
            <v>12760</v>
          </cell>
          <cell r="AH416">
            <v>10438</v>
          </cell>
          <cell r="AI416">
            <v>2578</v>
          </cell>
        </row>
        <row r="417">
          <cell r="AA417" t="str">
            <v>Jun'12</v>
          </cell>
          <cell r="AB417">
            <v>10268</v>
          </cell>
          <cell r="AC417">
            <v>2367</v>
          </cell>
          <cell r="AD417">
            <v>-6</v>
          </cell>
          <cell r="AE417">
            <v>-3</v>
          </cell>
          <cell r="AF417">
            <v>-4</v>
          </cell>
          <cell r="AG417">
            <v>12634</v>
          </cell>
          <cell r="AH417">
            <v>10113</v>
          </cell>
          <cell r="AI417">
            <v>2431</v>
          </cell>
        </row>
        <row r="418">
          <cell r="AA418" t="str">
            <v>Jul'12</v>
          </cell>
        </row>
        <row r="419">
          <cell r="AA419" t="str">
            <v>Aug'12</v>
          </cell>
        </row>
        <row r="420">
          <cell r="AA420" t="str">
            <v>Sep'12</v>
          </cell>
        </row>
        <row r="421">
          <cell r="AA421" t="str">
            <v>Oct'12</v>
          </cell>
        </row>
        <row r="422">
          <cell r="AA422" t="str">
            <v>Nov'12</v>
          </cell>
        </row>
        <row r="423">
          <cell r="AA423" t="str">
            <v>Dec'12</v>
          </cell>
        </row>
      </sheetData>
      <sheetData sheetId="7" refreshError="1"/>
      <sheetData sheetId="8">
        <row r="1">
          <cell r="AA1" t="str">
            <v>01/2010</v>
          </cell>
          <cell r="AB1" t="str">
            <v>02/2010</v>
          </cell>
          <cell r="AC1" t="str">
            <v>03/2010</v>
          </cell>
        </row>
        <row r="2">
          <cell r="AA2">
            <v>42.410347145483563</v>
          </cell>
          <cell r="AB2">
            <v>39.873506860586538</v>
          </cell>
          <cell r="AC2">
            <v>38.749760194129919</v>
          </cell>
        </row>
        <row r="3">
          <cell r="AA3">
            <v>49.9</v>
          </cell>
          <cell r="AB3">
            <v>46.7</v>
          </cell>
          <cell r="AC3">
            <v>44.3</v>
          </cell>
        </row>
        <row r="4">
          <cell r="AA4">
            <v>40.799999999999997</v>
          </cell>
          <cell r="AB4">
            <v>39.700000000000003</v>
          </cell>
          <cell r="AC4">
            <v>37.799999999999997</v>
          </cell>
        </row>
        <row r="5">
          <cell r="AA5">
            <v>43.1</v>
          </cell>
          <cell r="AB5">
            <v>39.700000000000003</v>
          </cell>
          <cell r="AC5">
            <v>39.6</v>
          </cell>
        </row>
        <row r="6">
          <cell r="AA6">
            <v>47.8</v>
          </cell>
          <cell r="AB6">
            <v>42.7</v>
          </cell>
          <cell r="AC6">
            <v>44.6</v>
          </cell>
        </row>
        <row r="7">
          <cell r="AA7">
            <v>38.5</v>
          </cell>
          <cell r="AB7">
            <v>36.799999999999997</v>
          </cell>
          <cell r="AC7">
            <v>35</v>
          </cell>
        </row>
        <row r="8">
          <cell r="AA8">
            <v>44.3</v>
          </cell>
          <cell r="AB8">
            <v>41.9</v>
          </cell>
          <cell r="AC8">
            <v>40.299999999999997</v>
          </cell>
        </row>
        <row r="34">
          <cell r="AA34">
            <v>38534</v>
          </cell>
          <cell r="AB34">
            <v>38565</v>
          </cell>
          <cell r="AC34">
            <v>38596</v>
          </cell>
        </row>
        <row r="35">
          <cell r="AA35">
            <v>47.213335074043371</v>
          </cell>
          <cell r="AB35">
            <v>46.453334309195625</v>
          </cell>
          <cell r="AC35">
            <v>45.172667601579924</v>
          </cell>
        </row>
        <row r="36">
          <cell r="AA36">
            <v>24.574753755419586</v>
          </cell>
          <cell r="AB36">
            <v>24.287484510532835</v>
          </cell>
          <cell r="AC36">
            <v>22.979826237699356</v>
          </cell>
        </row>
        <row r="37">
          <cell r="AA37">
            <v>36.534418453703474</v>
          </cell>
          <cell r="AB37">
            <v>35.619242579324464</v>
          </cell>
          <cell r="AC37">
            <v>34.357803393496681</v>
          </cell>
        </row>
        <row r="38">
          <cell r="AA38">
            <v>47.863040845535622</v>
          </cell>
          <cell r="AB38">
            <v>46.774193548387096</v>
          </cell>
          <cell r="AC38">
            <v>45.740006430178973</v>
          </cell>
        </row>
        <row r="39">
          <cell r="AA39">
            <v>68.025664727312289</v>
          </cell>
          <cell r="AB39">
            <v>67.57925072046109</v>
          </cell>
          <cell r="AC39">
            <v>66.705086598619815</v>
          </cell>
        </row>
        <row r="40">
          <cell r="AA40">
            <v>51.32257734768978</v>
          </cell>
          <cell r="AB40">
            <v>50.374812593703147</v>
          </cell>
          <cell r="AC40">
            <v>48.87733552578549</v>
          </cell>
        </row>
        <row r="41">
          <cell r="AA41">
            <v>35.062631911965774</v>
          </cell>
          <cell r="AB41">
            <v>34.372331340734412</v>
          </cell>
          <cell r="AC41">
            <v>33.155098778745732</v>
          </cell>
        </row>
      </sheetData>
      <sheetData sheetId="9" refreshError="1"/>
      <sheetData sheetId="10" refreshError="1"/>
      <sheetData sheetId="11" refreshError="1"/>
      <sheetData sheetId="12">
        <row r="1">
          <cell r="A1" t="str">
            <v>Titel</v>
          </cell>
          <cell r="B1" t="str">
            <v>Deutschland</v>
          </cell>
          <cell r="C1" t="str">
            <v>Deutschland, Gesamt</v>
          </cell>
          <cell r="D1" t="str">
            <v>Deutschland</v>
          </cell>
          <cell r="E1" t="str">
            <v>Deutschland, Gesamt</v>
          </cell>
          <cell r="AB1" t="str">
            <v>Titel</v>
          </cell>
          <cell r="AC1" t="str">
            <v>Untertitel</v>
          </cell>
          <cell r="AD1" t="str">
            <v>Transformation</v>
          </cell>
          <cell r="AE1" t="str">
            <v>Q1/91</v>
          </cell>
          <cell r="AF1" t="str">
            <v>Q2/91</v>
          </cell>
          <cell r="AG1" t="str">
            <v>Q3/91</v>
          </cell>
          <cell r="AH1" t="str">
            <v>Q4/91</v>
          </cell>
          <cell r="AI1" t="str">
            <v>Q1/92</v>
          </cell>
          <cell r="AJ1" t="str">
            <v>Q2/92</v>
          </cell>
          <cell r="AK1" t="str">
            <v>Q3/92</v>
          </cell>
          <cell r="AL1" t="str">
            <v>Q4/92</v>
          </cell>
          <cell r="AM1" t="str">
            <v>Q1/93</v>
          </cell>
          <cell r="AN1" t="str">
            <v>Q2/93</v>
          </cell>
          <cell r="AO1" t="str">
            <v>Q3/93</v>
          </cell>
          <cell r="AP1" t="str">
            <v>Q4/93</v>
          </cell>
          <cell r="AQ1" t="str">
            <v>Q1/94</v>
          </cell>
          <cell r="AR1" t="str">
            <v>Q2/94</v>
          </cell>
          <cell r="AS1" t="str">
            <v>Q3/94</v>
          </cell>
          <cell r="AT1" t="str">
            <v>Q4/94</v>
          </cell>
          <cell r="AU1" t="str">
            <v>Q1/95</v>
          </cell>
          <cell r="AV1" t="str">
            <v>Q2/95</v>
          </cell>
          <cell r="AW1" t="str">
            <v>Q3/95</v>
          </cell>
          <cell r="AX1" t="str">
            <v>Q4/95</v>
          </cell>
          <cell r="AY1" t="str">
            <v>Q1/96</v>
          </cell>
          <cell r="AZ1" t="str">
            <v>Q2/96</v>
          </cell>
          <cell r="BA1" t="str">
            <v>Q3/96</v>
          </cell>
          <cell r="BB1" t="str">
            <v>Q4/96</v>
          </cell>
          <cell r="BC1" t="str">
            <v>Q1/97</v>
          </cell>
          <cell r="BD1" t="str">
            <v>Q2/97</v>
          </cell>
          <cell r="BE1" t="str">
            <v>Q3/97</v>
          </cell>
          <cell r="BF1" t="str">
            <v>Q4/97</v>
          </cell>
          <cell r="BG1" t="str">
            <v>Q1/98</v>
          </cell>
          <cell r="BH1" t="str">
            <v>Q2/98</v>
          </cell>
          <cell r="BI1" t="str">
            <v>Q3/98</v>
          </cell>
          <cell r="BJ1" t="str">
            <v>Q4/98</v>
          </cell>
          <cell r="BK1" t="str">
            <v>Q1/99</v>
          </cell>
          <cell r="BL1" t="str">
            <v>Q2/99</v>
          </cell>
          <cell r="BM1" t="str">
            <v>Q3/99</v>
          </cell>
          <cell r="BN1" t="str">
            <v>Q4/99</v>
          </cell>
          <cell r="BO1" t="str">
            <v>Q1/00</v>
          </cell>
          <cell r="BP1" t="str">
            <v>Q2/00</v>
          </cell>
          <cell r="BQ1" t="str">
            <v>Q3/00</v>
          </cell>
          <cell r="BR1" t="str">
            <v>Q4/00</v>
          </cell>
          <cell r="BS1" t="str">
            <v>Q1/01</v>
          </cell>
          <cell r="BT1" t="str">
            <v>Q2/01</v>
          </cell>
          <cell r="BU1" t="str">
            <v>Q3/01</v>
          </cell>
          <cell r="BV1" t="str">
            <v>Q4/01</v>
          </cell>
          <cell r="BW1" t="str">
            <v>Q1/02</v>
          </cell>
          <cell r="BX1" t="str">
            <v>Q2/02</v>
          </cell>
          <cell r="BY1" t="str">
            <v>Q3/02</v>
          </cell>
          <cell r="BZ1" t="str">
            <v>Q4/02</v>
          </cell>
          <cell r="CA1" t="str">
            <v>Q1/03</v>
          </cell>
          <cell r="CB1" t="str">
            <v>Q2/03</v>
          </cell>
          <cell r="CC1" t="str">
            <v>Q3/03</v>
          </cell>
          <cell r="CD1" t="str">
            <v>Q4/03</v>
          </cell>
          <cell r="CE1" t="str">
            <v>Q1/04</v>
          </cell>
          <cell r="CF1" t="str">
            <v>Q2/04</v>
          </cell>
          <cell r="CG1" t="str">
            <v>Q3/04</v>
          </cell>
          <cell r="CH1" t="str">
            <v>Q4/04</v>
          </cell>
          <cell r="CI1" t="str">
            <v>Q1/05</v>
          </cell>
          <cell r="CJ1" t="str">
            <v>Q2/05</v>
          </cell>
          <cell r="CK1" t="str">
            <v>Q3/05</v>
          </cell>
          <cell r="CL1" t="str">
            <v>Q4/05</v>
          </cell>
          <cell r="CM1" t="str">
            <v>Q1/06</v>
          </cell>
          <cell r="CN1" t="str">
            <v>Q2/06</v>
          </cell>
          <cell r="CO1" t="str">
            <v>Q3/06</v>
          </cell>
          <cell r="CP1" t="str">
            <v>Q4/06</v>
          </cell>
          <cell r="CQ1" t="str">
            <v>Q1/07</v>
          </cell>
          <cell r="CR1" t="str">
            <v>Q2/07</v>
          </cell>
          <cell r="CS1" t="str">
            <v>Q3/07</v>
          </cell>
          <cell r="CT1" t="str">
            <v>Q4/07</v>
          </cell>
          <cell r="CU1" t="str">
            <v>Q1/08</v>
          </cell>
          <cell r="CV1" t="str">
            <v>Q2/08</v>
          </cell>
          <cell r="CW1" t="str">
            <v>Q3/08</v>
          </cell>
          <cell r="CX1" t="str">
            <v>Q4/08</v>
          </cell>
          <cell r="CY1" t="str">
            <v>Q1/09</v>
          </cell>
          <cell r="CZ1" t="str">
            <v>Q2/09</v>
          </cell>
          <cell r="DA1" t="str">
            <v>Q3/09</v>
          </cell>
          <cell r="DB1" t="str">
            <v>Q4/09</v>
          </cell>
          <cell r="DC1" t="str">
            <v>Q1/10</v>
          </cell>
          <cell r="DD1" t="str">
            <v>Q2/10</v>
          </cell>
          <cell r="DE1" t="str">
            <v>Q3/10</v>
          </cell>
          <cell r="DF1" t="str">
            <v>Q4/10</v>
          </cell>
          <cell r="DG1" t="str">
            <v>Q1/11</v>
          </cell>
          <cell r="DH1" t="str">
            <v>Q2/11</v>
          </cell>
          <cell r="DI1" t="str">
            <v>Q3/11</v>
          </cell>
          <cell r="DJ1" t="str">
            <v>Q4/11</v>
          </cell>
          <cell r="DK1" t="str">
            <v>Q1/12</v>
          </cell>
          <cell r="DL1" t="str">
            <v>Q2/12</v>
          </cell>
        </row>
        <row r="2">
          <cell r="A2" t="str">
            <v>Untertitel</v>
          </cell>
          <cell r="B2" t="str">
            <v>Capacity utilization; Manufacturing; %</v>
          </cell>
          <cell r="C2" t="str">
            <v>Auftragsbestand; Verarbeitendes Gewerbe; Monate;</v>
          </cell>
          <cell r="D2" t="str">
            <v>Capacity utilization; Manufacturing; %, sa;</v>
          </cell>
          <cell r="E2" t="str">
            <v>Auftragsbestand; Verarbeitendes Gewerbe; In Monaten</v>
          </cell>
          <cell r="AB2" t="str">
            <v>Deutschland</v>
          </cell>
          <cell r="AC2" t="str">
            <v>Capacity utilization; Manufacturing; %</v>
          </cell>
          <cell r="AD2" t="str">
            <v>-</v>
          </cell>
          <cell r="AE2">
            <v>88.5</v>
          </cell>
          <cell r="AF2">
            <v>88.1</v>
          </cell>
          <cell r="AG2">
            <v>87</v>
          </cell>
          <cell r="AH2">
            <v>86.1</v>
          </cell>
          <cell r="AI2">
            <v>86</v>
          </cell>
          <cell r="AJ2">
            <v>85.7</v>
          </cell>
          <cell r="AK2">
            <v>83.8</v>
          </cell>
          <cell r="AL2">
            <v>79.8</v>
          </cell>
          <cell r="AM2">
            <v>78.7</v>
          </cell>
          <cell r="AN2">
            <v>79.8</v>
          </cell>
          <cell r="AO2">
            <v>78.7</v>
          </cell>
          <cell r="AP2">
            <v>78.5</v>
          </cell>
          <cell r="AQ2">
            <v>80.099999999999994</v>
          </cell>
          <cell r="AR2">
            <v>82.2</v>
          </cell>
          <cell r="AS2">
            <v>83.9</v>
          </cell>
          <cell r="AT2">
            <v>84</v>
          </cell>
          <cell r="AU2">
            <v>84.5</v>
          </cell>
          <cell r="AV2">
            <v>85.5</v>
          </cell>
          <cell r="AW2">
            <v>84.6</v>
          </cell>
          <cell r="AX2">
            <v>83.4</v>
          </cell>
          <cell r="AY2">
            <v>81.7</v>
          </cell>
          <cell r="AZ2">
            <v>82.2</v>
          </cell>
          <cell r="BA2">
            <v>82.6</v>
          </cell>
          <cell r="BB2">
            <v>81.900000000000006</v>
          </cell>
          <cell r="BC2">
            <v>83.4</v>
          </cell>
          <cell r="BD2">
            <v>84.6</v>
          </cell>
          <cell r="BE2">
            <v>85.3</v>
          </cell>
          <cell r="BF2">
            <v>85.2</v>
          </cell>
          <cell r="BG2">
            <v>85.3</v>
          </cell>
          <cell r="BH2">
            <v>86.4</v>
          </cell>
          <cell r="BI2">
            <v>86.1</v>
          </cell>
          <cell r="BJ2">
            <v>84.1</v>
          </cell>
          <cell r="BK2">
            <v>83.8</v>
          </cell>
          <cell r="BL2">
            <v>84.7</v>
          </cell>
          <cell r="BM2">
            <v>85.2</v>
          </cell>
          <cell r="BN2">
            <v>84.9</v>
          </cell>
          <cell r="BO2">
            <v>86</v>
          </cell>
          <cell r="BP2">
            <v>86.6</v>
          </cell>
          <cell r="BQ2">
            <v>87</v>
          </cell>
          <cell r="BR2">
            <v>86.1</v>
          </cell>
          <cell r="BS2">
            <v>85.7</v>
          </cell>
          <cell r="BT2">
            <v>84.8</v>
          </cell>
          <cell r="BU2">
            <v>84.1</v>
          </cell>
          <cell r="BV2">
            <v>82.7</v>
          </cell>
          <cell r="BW2">
            <v>82.3</v>
          </cell>
          <cell r="BX2">
            <v>82.3</v>
          </cell>
          <cell r="BY2">
            <v>83.1</v>
          </cell>
          <cell r="BZ2">
            <v>83.2</v>
          </cell>
          <cell r="CA2">
            <v>82.3</v>
          </cell>
          <cell r="CB2">
            <v>82.8</v>
          </cell>
          <cell r="CC2">
            <v>82.2</v>
          </cell>
          <cell r="CD2">
            <v>83.7</v>
          </cell>
          <cell r="CE2">
            <v>83.3</v>
          </cell>
          <cell r="CF2">
            <v>84</v>
          </cell>
          <cell r="CG2">
            <v>84.5</v>
          </cell>
          <cell r="CH2">
            <v>84.6</v>
          </cell>
          <cell r="CI2">
            <v>83.9</v>
          </cell>
          <cell r="CJ2">
            <v>83.3</v>
          </cell>
          <cell r="CK2">
            <v>84.2</v>
          </cell>
          <cell r="CL2">
            <v>84.7</v>
          </cell>
          <cell r="CM2">
            <v>84.5</v>
          </cell>
          <cell r="CN2">
            <v>86.4</v>
          </cell>
          <cell r="CO2">
            <v>87.6</v>
          </cell>
          <cell r="CP2">
            <v>88.2</v>
          </cell>
          <cell r="CQ2">
            <v>87.3</v>
          </cell>
          <cell r="CR2">
            <v>88.7</v>
          </cell>
          <cell r="CS2">
            <v>88.3</v>
          </cell>
          <cell r="CT2">
            <v>88.5</v>
          </cell>
          <cell r="CU2">
            <v>87.7</v>
          </cell>
          <cell r="CV2">
            <v>87.8</v>
          </cell>
          <cell r="CW2">
            <v>86.8</v>
          </cell>
          <cell r="CX2">
            <v>84.9</v>
          </cell>
          <cell r="CY2">
            <v>74.5</v>
          </cell>
          <cell r="CZ2">
            <v>70.3</v>
          </cell>
          <cell r="DA2">
            <v>71.099999999999994</v>
          </cell>
          <cell r="DB2">
            <v>73.400000000000006</v>
          </cell>
          <cell r="DC2">
            <v>74.400000000000006</v>
          </cell>
          <cell r="DD2">
            <v>79.8</v>
          </cell>
          <cell r="DE2">
            <v>82.6</v>
          </cell>
          <cell r="DF2">
            <v>83.8</v>
          </cell>
          <cell r="DG2">
            <v>83.8</v>
          </cell>
          <cell r="DH2">
            <v>85.9</v>
          </cell>
          <cell r="DI2">
            <v>86.4</v>
          </cell>
          <cell r="DJ2">
            <v>85.3</v>
          </cell>
          <cell r="DK2">
            <v>83.5</v>
          </cell>
          <cell r="DL2">
            <v>84.5</v>
          </cell>
        </row>
        <row r="3">
          <cell r="A3" t="str">
            <v>Transformation</v>
          </cell>
          <cell r="B3" t="str">
            <v>-</v>
          </cell>
          <cell r="C3" t="str">
            <v>-</v>
          </cell>
          <cell r="D3" t="str">
            <v>-</v>
          </cell>
          <cell r="E3" t="str">
            <v>-</v>
          </cell>
          <cell r="AB3" t="str">
            <v>Deutschland, Gesamt</v>
          </cell>
          <cell r="AC3" t="str">
            <v>Auftragsbestand; Verarbeitendes Gewerbe; In Monaten</v>
          </cell>
          <cell r="AD3" t="str">
            <v>-</v>
          </cell>
          <cell r="BW3">
            <v>2.8</v>
          </cell>
          <cell r="BX3">
            <v>2.8</v>
          </cell>
          <cell r="BY3">
            <v>2.9</v>
          </cell>
          <cell r="BZ3">
            <v>2.7</v>
          </cell>
          <cell r="CA3">
            <v>2.7</v>
          </cell>
          <cell r="CB3">
            <v>2.9</v>
          </cell>
          <cell r="CC3">
            <v>2.7</v>
          </cell>
          <cell r="CD3">
            <v>2.8</v>
          </cell>
          <cell r="CE3">
            <v>2.8</v>
          </cell>
          <cell r="CF3">
            <v>2.9</v>
          </cell>
          <cell r="CG3">
            <v>2.9</v>
          </cell>
          <cell r="CH3">
            <v>2.9</v>
          </cell>
          <cell r="CI3">
            <v>2.9</v>
          </cell>
          <cell r="CJ3">
            <v>2.8</v>
          </cell>
          <cell r="CK3">
            <v>2.8</v>
          </cell>
          <cell r="CL3">
            <v>2.8</v>
          </cell>
          <cell r="CM3">
            <v>2.9</v>
          </cell>
          <cell r="CN3">
            <v>3</v>
          </cell>
          <cell r="CO3">
            <v>3.1</v>
          </cell>
          <cell r="CP3">
            <v>3.2</v>
          </cell>
          <cell r="CQ3">
            <v>3.2</v>
          </cell>
          <cell r="CR3">
            <v>3.3</v>
          </cell>
          <cell r="CS3">
            <v>3.3</v>
          </cell>
          <cell r="CT3">
            <v>3.3</v>
          </cell>
          <cell r="CU3">
            <v>3.3</v>
          </cell>
          <cell r="CV3">
            <v>3.4</v>
          </cell>
          <cell r="CW3">
            <v>3.2</v>
          </cell>
          <cell r="CX3">
            <v>3</v>
          </cell>
          <cell r="CY3">
            <v>2.7</v>
          </cell>
          <cell r="CZ3">
            <v>2.4</v>
          </cell>
          <cell r="DA3">
            <v>2.4</v>
          </cell>
          <cell r="DB3">
            <v>2.4</v>
          </cell>
          <cell r="DC3">
            <v>2.5</v>
          </cell>
          <cell r="DD3">
            <v>2.7</v>
          </cell>
          <cell r="DE3">
            <v>2.9</v>
          </cell>
          <cell r="DF3">
            <v>2.8</v>
          </cell>
          <cell r="DG3">
            <v>2.8</v>
          </cell>
          <cell r="DH3">
            <v>3</v>
          </cell>
          <cell r="DI3">
            <v>3.2</v>
          </cell>
          <cell r="DJ3">
            <v>2.9</v>
          </cell>
          <cell r="DK3">
            <v>2.8</v>
          </cell>
          <cell r="DL3">
            <v>2.8</v>
          </cell>
        </row>
        <row r="4">
          <cell r="A4" t="str">
            <v>Q1/91</v>
          </cell>
          <cell r="B4">
            <v>88.5</v>
          </cell>
          <cell r="C4">
            <v>3.2</v>
          </cell>
          <cell r="D4">
            <v>90</v>
          </cell>
        </row>
        <row r="5">
          <cell r="A5" t="str">
            <v>Q2/91</v>
          </cell>
          <cell r="B5">
            <v>88.1</v>
          </cell>
          <cell r="C5">
            <v>3.2</v>
          </cell>
          <cell r="D5">
            <v>89.1</v>
          </cell>
        </row>
        <row r="6">
          <cell r="A6" t="str">
            <v>Q3/91</v>
          </cell>
          <cell r="B6">
            <v>87</v>
          </cell>
          <cell r="C6">
            <v>3.1</v>
          </cell>
          <cell r="D6">
            <v>88.7</v>
          </cell>
        </row>
        <row r="7">
          <cell r="A7" t="str">
            <v>Q4/91</v>
          </cell>
          <cell r="B7">
            <v>86.1</v>
          </cell>
          <cell r="C7">
            <v>2.9</v>
          </cell>
          <cell r="D7">
            <v>87.1</v>
          </cell>
        </row>
        <row r="8">
          <cell r="A8" t="str">
            <v>Q1/92</v>
          </cell>
          <cell r="B8">
            <v>86</v>
          </cell>
          <cell r="C8">
            <v>3</v>
          </cell>
          <cell r="D8">
            <v>86.4</v>
          </cell>
        </row>
        <row r="9">
          <cell r="A9" t="str">
            <v>Q2/92</v>
          </cell>
          <cell r="B9">
            <v>85.7</v>
          </cell>
          <cell r="C9">
            <v>2.9</v>
          </cell>
          <cell r="D9">
            <v>85.9</v>
          </cell>
        </row>
        <row r="10">
          <cell r="A10" t="str">
            <v>Q3/92</v>
          </cell>
          <cell r="B10">
            <v>83.8</v>
          </cell>
          <cell r="C10">
            <v>2.6</v>
          </cell>
          <cell r="D10">
            <v>84.3</v>
          </cell>
        </row>
        <row r="11">
          <cell r="A11" t="str">
            <v>Q4/92</v>
          </cell>
          <cell r="B11">
            <v>79.8</v>
          </cell>
          <cell r="C11">
            <v>2.5</v>
          </cell>
          <cell r="D11">
            <v>80.3</v>
          </cell>
        </row>
        <row r="12">
          <cell r="A12" t="str">
            <v>Q1/93</v>
          </cell>
          <cell r="B12">
            <v>78.7</v>
          </cell>
          <cell r="C12">
            <v>2.5</v>
          </cell>
          <cell r="D12">
            <v>79.3</v>
          </cell>
        </row>
        <row r="13">
          <cell r="A13" t="str">
            <v>Q2/93</v>
          </cell>
          <cell r="B13">
            <v>79.8</v>
          </cell>
          <cell r="C13">
            <v>2.6</v>
          </cell>
          <cell r="D13">
            <v>79.900000000000006</v>
          </cell>
        </row>
        <row r="14">
          <cell r="A14" t="str">
            <v>Q3/93</v>
          </cell>
          <cell r="B14">
            <v>78.7</v>
          </cell>
          <cell r="C14">
            <v>2.5</v>
          </cell>
          <cell r="D14">
            <v>78.8</v>
          </cell>
        </row>
        <row r="15">
          <cell r="A15" t="str">
            <v>Q4/93</v>
          </cell>
          <cell r="B15">
            <v>78.5</v>
          </cell>
          <cell r="C15">
            <v>2.4</v>
          </cell>
          <cell r="D15">
            <v>79</v>
          </cell>
        </row>
        <row r="16">
          <cell r="A16" t="str">
            <v>Q1/94</v>
          </cell>
          <cell r="B16">
            <v>80.099999999999994</v>
          </cell>
          <cell r="C16">
            <v>2.6</v>
          </cell>
          <cell r="D16">
            <v>80.599999999999994</v>
          </cell>
        </row>
        <row r="17">
          <cell r="A17" t="str">
            <v>Q2/94</v>
          </cell>
          <cell r="B17">
            <v>82.2</v>
          </cell>
          <cell r="C17">
            <v>2.7</v>
          </cell>
          <cell r="D17">
            <v>82.1</v>
          </cell>
        </row>
        <row r="18">
          <cell r="A18" t="str">
            <v>Q3/94</v>
          </cell>
          <cell r="B18">
            <v>83.9</v>
          </cell>
          <cell r="C18">
            <v>2.6</v>
          </cell>
          <cell r="D18">
            <v>83.9</v>
          </cell>
        </row>
        <row r="19">
          <cell r="A19" t="str">
            <v>Q4/94</v>
          </cell>
          <cell r="B19">
            <v>84</v>
          </cell>
          <cell r="C19">
            <v>2.6</v>
          </cell>
          <cell r="D19">
            <v>85.4</v>
          </cell>
        </row>
        <row r="20">
          <cell r="A20" t="str">
            <v>Q1/95</v>
          </cell>
          <cell r="B20">
            <v>84.5</v>
          </cell>
          <cell r="C20">
            <v>2.8</v>
          </cell>
          <cell r="D20">
            <v>85.3</v>
          </cell>
        </row>
        <row r="21">
          <cell r="A21" t="str">
            <v>Q2/95</v>
          </cell>
          <cell r="B21">
            <v>85.5</v>
          </cell>
          <cell r="C21">
            <v>2.8</v>
          </cell>
          <cell r="D21">
            <v>85.7</v>
          </cell>
        </row>
        <row r="22">
          <cell r="A22" t="str">
            <v>Q3/95</v>
          </cell>
          <cell r="B22">
            <v>84.6</v>
          </cell>
          <cell r="C22">
            <v>2.6</v>
          </cell>
          <cell r="D22">
            <v>84.9</v>
          </cell>
        </row>
        <row r="23">
          <cell r="A23" t="str">
            <v>Q4/95</v>
          </cell>
          <cell r="B23">
            <v>83.4</v>
          </cell>
          <cell r="C23">
            <v>2.6</v>
          </cell>
          <cell r="D23">
            <v>85.1</v>
          </cell>
        </row>
        <row r="24">
          <cell r="A24" t="str">
            <v>Q1/96</v>
          </cell>
          <cell r="B24">
            <v>81.7</v>
          </cell>
          <cell r="C24">
            <v>2.6</v>
          </cell>
          <cell r="D24">
            <v>83.1</v>
          </cell>
        </row>
        <row r="25">
          <cell r="A25" t="str">
            <v>Q2/96</v>
          </cell>
          <cell r="B25">
            <v>82.2</v>
          </cell>
          <cell r="C25">
            <v>2.6</v>
          </cell>
          <cell r="D25">
            <v>82</v>
          </cell>
        </row>
        <row r="26">
          <cell r="A26" t="str">
            <v>Q3/96</v>
          </cell>
          <cell r="B26">
            <v>82.6</v>
          </cell>
          <cell r="C26">
            <v>2.6</v>
          </cell>
          <cell r="D26">
            <v>81.900000000000006</v>
          </cell>
        </row>
        <row r="27">
          <cell r="A27" t="str">
            <v>Q4/96</v>
          </cell>
          <cell r="B27">
            <v>81.900000000000006</v>
          </cell>
          <cell r="C27">
            <v>2.5</v>
          </cell>
          <cell r="D27">
            <v>82.2</v>
          </cell>
        </row>
        <row r="28">
          <cell r="A28" t="str">
            <v>Q1/97</v>
          </cell>
          <cell r="B28">
            <v>83.4</v>
          </cell>
          <cell r="C28">
            <v>2.6</v>
          </cell>
          <cell r="D28">
            <v>83.7</v>
          </cell>
        </row>
        <row r="29">
          <cell r="A29" t="str">
            <v>Q2/97</v>
          </cell>
          <cell r="B29">
            <v>84.6</v>
          </cell>
          <cell r="C29">
            <v>2.7</v>
          </cell>
          <cell r="D29">
            <v>84</v>
          </cell>
        </row>
        <row r="30">
          <cell r="A30" t="str">
            <v>Q3/97</v>
          </cell>
          <cell r="B30">
            <v>85.3</v>
          </cell>
          <cell r="C30">
            <v>2.8</v>
          </cell>
          <cell r="D30">
            <v>84.8</v>
          </cell>
        </row>
        <row r="31">
          <cell r="A31" t="str">
            <v>Q4/97</v>
          </cell>
          <cell r="B31">
            <v>85.2</v>
          </cell>
          <cell r="C31">
            <v>2.8</v>
          </cell>
          <cell r="D31">
            <v>86.2</v>
          </cell>
        </row>
        <row r="32">
          <cell r="A32" t="str">
            <v>Q1/98</v>
          </cell>
          <cell r="B32">
            <v>85.3</v>
          </cell>
          <cell r="C32">
            <v>3</v>
          </cell>
          <cell r="D32">
            <v>86.6</v>
          </cell>
        </row>
        <row r="33">
          <cell r="A33" t="str">
            <v>Q2/98</v>
          </cell>
          <cell r="B33">
            <v>86.4</v>
          </cell>
          <cell r="C33">
            <v>2.9</v>
          </cell>
          <cell r="D33">
            <v>87.1</v>
          </cell>
        </row>
        <row r="34">
          <cell r="A34" t="str">
            <v>Q3/98</v>
          </cell>
          <cell r="B34">
            <v>86.1</v>
          </cell>
          <cell r="C34">
            <v>2.7</v>
          </cell>
          <cell r="D34">
            <v>86.7</v>
          </cell>
        </row>
        <row r="35">
          <cell r="A35" t="str">
            <v>Q4/98</v>
          </cell>
          <cell r="B35">
            <v>84.1</v>
          </cell>
          <cell r="C35">
            <v>2.7</v>
          </cell>
          <cell r="D35">
            <v>85.4</v>
          </cell>
        </row>
        <row r="36">
          <cell r="A36" t="str">
            <v>Q1/99</v>
          </cell>
          <cell r="B36">
            <v>83.8</v>
          </cell>
          <cell r="C36">
            <v>2.7</v>
          </cell>
          <cell r="D36">
            <v>85</v>
          </cell>
        </row>
        <row r="37">
          <cell r="A37" t="str">
            <v>Q2/99</v>
          </cell>
          <cell r="B37">
            <v>84.7</v>
          </cell>
          <cell r="C37">
            <v>2.7</v>
          </cell>
          <cell r="D37">
            <v>84.7</v>
          </cell>
        </row>
        <row r="38">
          <cell r="A38" t="str">
            <v>Q3/99</v>
          </cell>
          <cell r="B38">
            <v>85.2</v>
          </cell>
          <cell r="C38">
            <v>2.6</v>
          </cell>
          <cell r="D38">
            <v>84.8</v>
          </cell>
        </row>
        <row r="39">
          <cell r="A39" t="str">
            <v>Q4/99</v>
          </cell>
          <cell r="B39">
            <v>84.9</v>
          </cell>
          <cell r="C39">
            <v>2.7</v>
          </cell>
          <cell r="D39">
            <v>85.4</v>
          </cell>
        </row>
        <row r="40">
          <cell r="A40" t="str">
            <v>Q1/00</v>
          </cell>
          <cell r="B40">
            <v>86</v>
          </cell>
          <cell r="C40">
            <v>2.8</v>
          </cell>
          <cell r="D40">
            <v>86.5</v>
          </cell>
        </row>
        <row r="41">
          <cell r="A41" t="str">
            <v>Q2/00</v>
          </cell>
          <cell r="B41">
            <v>86.6</v>
          </cell>
          <cell r="C41">
            <v>2.9</v>
          </cell>
          <cell r="D41">
            <v>86.6</v>
          </cell>
        </row>
        <row r="42">
          <cell r="A42" t="str">
            <v>Q3/00</v>
          </cell>
          <cell r="B42">
            <v>87</v>
          </cell>
          <cell r="C42">
            <v>3</v>
          </cell>
          <cell r="D42">
            <v>87.2</v>
          </cell>
        </row>
        <row r="43">
          <cell r="A43" t="str">
            <v>Q4/00</v>
          </cell>
          <cell r="B43">
            <v>86.1</v>
          </cell>
          <cell r="C43">
            <v>2.8</v>
          </cell>
          <cell r="D43">
            <v>87.6</v>
          </cell>
        </row>
        <row r="44">
          <cell r="A44" t="str">
            <v>Q1/01</v>
          </cell>
          <cell r="B44">
            <v>85.7</v>
          </cell>
          <cell r="C44">
            <v>3</v>
          </cell>
          <cell r="D44">
            <v>87.1</v>
          </cell>
        </row>
        <row r="45">
          <cell r="A45" t="str">
            <v>Q2/01</v>
          </cell>
          <cell r="B45">
            <v>84.8</v>
          </cell>
          <cell r="C45">
            <v>2.8</v>
          </cell>
          <cell r="D45">
            <v>85.3</v>
          </cell>
        </row>
        <row r="46">
          <cell r="A46" t="str">
            <v>Q3/01</v>
          </cell>
          <cell r="B46">
            <v>84.1</v>
          </cell>
          <cell r="C46">
            <v>2.8</v>
          </cell>
          <cell r="D46">
            <v>84.4</v>
          </cell>
        </row>
        <row r="47">
          <cell r="A47" t="str">
            <v>Q4/01</v>
          </cell>
          <cell r="B47">
            <v>82.7</v>
          </cell>
          <cell r="C47">
            <v>2.7</v>
          </cell>
          <cell r="D47">
            <v>83.5</v>
          </cell>
        </row>
        <row r="48">
          <cell r="A48" t="str">
            <v>Q1/02</v>
          </cell>
          <cell r="B48">
            <v>82.3</v>
          </cell>
          <cell r="C48">
            <v>2.7</v>
          </cell>
          <cell r="D48">
            <v>82.1</v>
          </cell>
          <cell r="E48">
            <v>2.8</v>
          </cell>
        </row>
        <row r="49">
          <cell r="A49" t="str">
            <v>Q2/02</v>
          </cell>
          <cell r="B49">
            <v>82.3</v>
          </cell>
          <cell r="C49">
            <v>2.7</v>
          </cell>
          <cell r="D49">
            <v>82</v>
          </cell>
          <cell r="E49">
            <v>2.8</v>
          </cell>
        </row>
        <row r="50">
          <cell r="A50" t="str">
            <v>Q3/02</v>
          </cell>
          <cell r="B50">
            <v>83.1</v>
          </cell>
          <cell r="C50">
            <v>2.8</v>
          </cell>
          <cell r="D50">
            <v>82.5</v>
          </cell>
          <cell r="E50">
            <v>2.9</v>
          </cell>
        </row>
        <row r="51">
          <cell r="A51" t="str">
            <v>Q4/02</v>
          </cell>
          <cell r="B51">
            <v>83.2</v>
          </cell>
          <cell r="C51">
            <v>2.6</v>
          </cell>
          <cell r="D51">
            <v>83.3</v>
          </cell>
          <cell r="E51">
            <v>2.7</v>
          </cell>
        </row>
        <row r="52">
          <cell r="A52" t="str">
            <v>Q1/03</v>
          </cell>
          <cell r="B52">
            <v>82.3</v>
          </cell>
          <cell r="C52">
            <v>2.7</v>
          </cell>
          <cell r="D52">
            <v>82.5</v>
          </cell>
          <cell r="E52">
            <v>2.7</v>
          </cell>
        </row>
        <row r="53">
          <cell r="A53" t="str">
            <v>Q2/03</v>
          </cell>
          <cell r="B53">
            <v>82.8</v>
          </cell>
          <cell r="C53">
            <v>2.8</v>
          </cell>
          <cell r="D53">
            <v>82.8</v>
          </cell>
          <cell r="E53">
            <v>2.9</v>
          </cell>
        </row>
        <row r="54">
          <cell r="A54" t="str">
            <v>Q3/03</v>
          </cell>
          <cell r="B54">
            <v>82.2</v>
          </cell>
          <cell r="C54">
            <v>2.7</v>
          </cell>
          <cell r="D54">
            <v>81.900000000000006</v>
          </cell>
          <cell r="E54">
            <v>2.7</v>
          </cell>
        </row>
        <row r="55">
          <cell r="A55" t="str">
            <v>Q4/03</v>
          </cell>
          <cell r="B55">
            <v>83.7</v>
          </cell>
          <cell r="C55">
            <v>2.8</v>
          </cell>
          <cell r="D55">
            <v>83.7</v>
          </cell>
          <cell r="E55">
            <v>2.8</v>
          </cell>
        </row>
        <row r="56">
          <cell r="A56" t="str">
            <v>Q1/04</v>
          </cell>
          <cell r="B56">
            <v>83.3</v>
          </cell>
          <cell r="C56">
            <v>2.7</v>
          </cell>
          <cell r="D56">
            <v>83.6</v>
          </cell>
          <cell r="E56">
            <v>2.8</v>
          </cell>
        </row>
        <row r="57">
          <cell r="A57" t="str">
            <v>Q2/04</v>
          </cell>
          <cell r="B57">
            <v>84</v>
          </cell>
          <cell r="C57">
            <v>2.7</v>
          </cell>
          <cell r="D57">
            <v>84</v>
          </cell>
          <cell r="E57">
            <v>2.9</v>
          </cell>
        </row>
        <row r="58">
          <cell r="A58" t="str">
            <v>Q3/04</v>
          </cell>
          <cell r="B58">
            <v>84.5</v>
          </cell>
          <cell r="C58">
            <v>2.7</v>
          </cell>
          <cell r="D58">
            <v>84.5</v>
          </cell>
          <cell r="E58">
            <v>2.9</v>
          </cell>
        </row>
        <row r="59">
          <cell r="A59" t="str">
            <v>Q4/04</v>
          </cell>
          <cell r="B59">
            <v>84.6</v>
          </cell>
          <cell r="C59">
            <v>2.7</v>
          </cell>
          <cell r="D59">
            <v>84.6</v>
          </cell>
          <cell r="E59">
            <v>2.9</v>
          </cell>
        </row>
        <row r="60">
          <cell r="A60" t="str">
            <v>Q1/05</v>
          </cell>
          <cell r="B60">
            <v>83.9</v>
          </cell>
          <cell r="C60">
            <v>2.6</v>
          </cell>
          <cell r="D60">
            <v>84.3</v>
          </cell>
          <cell r="E60">
            <v>2.9</v>
          </cell>
        </row>
        <row r="61">
          <cell r="A61" t="str">
            <v>Q2/05</v>
          </cell>
          <cell r="B61">
            <v>83.3</v>
          </cell>
          <cell r="C61">
            <v>2.6</v>
          </cell>
          <cell r="D61">
            <v>83.5</v>
          </cell>
          <cell r="E61">
            <v>2.8</v>
          </cell>
        </row>
        <row r="62">
          <cell r="A62" t="str">
            <v>Q3/05</v>
          </cell>
          <cell r="B62">
            <v>84.2</v>
          </cell>
          <cell r="C62">
            <v>2.6</v>
          </cell>
          <cell r="D62">
            <v>84.1</v>
          </cell>
          <cell r="E62">
            <v>2.8</v>
          </cell>
        </row>
        <row r="63">
          <cell r="A63" t="str">
            <v>Q4/05</v>
          </cell>
          <cell r="B63">
            <v>84.7</v>
          </cell>
          <cell r="C63">
            <v>2.6</v>
          </cell>
          <cell r="D63">
            <v>84.2</v>
          </cell>
          <cell r="E63">
            <v>2.8</v>
          </cell>
        </row>
        <row r="64">
          <cell r="A64" t="str">
            <v>Q1/06</v>
          </cell>
          <cell r="B64">
            <v>84.5</v>
          </cell>
          <cell r="C64">
            <v>2.6</v>
          </cell>
          <cell r="D64">
            <v>84.7</v>
          </cell>
          <cell r="E64">
            <v>2.9</v>
          </cell>
        </row>
        <row r="65">
          <cell r="A65" t="str">
            <v>Q2/06</v>
          </cell>
          <cell r="B65">
            <v>86.4</v>
          </cell>
          <cell r="C65">
            <v>2.7</v>
          </cell>
          <cell r="D65">
            <v>86.3</v>
          </cell>
          <cell r="E65">
            <v>3</v>
          </cell>
        </row>
        <row r="66">
          <cell r="A66" t="str">
            <v>Q3/06</v>
          </cell>
          <cell r="B66">
            <v>87.6</v>
          </cell>
          <cell r="C66">
            <v>2.8</v>
          </cell>
          <cell r="D66">
            <v>87.4</v>
          </cell>
          <cell r="E66">
            <v>3.1</v>
          </cell>
        </row>
        <row r="67">
          <cell r="A67" t="str">
            <v>Q4/06</v>
          </cell>
          <cell r="B67">
            <v>88.2</v>
          </cell>
          <cell r="C67">
            <v>2.9</v>
          </cell>
          <cell r="D67">
            <v>87.9</v>
          </cell>
          <cell r="E67">
            <v>3.2</v>
          </cell>
        </row>
        <row r="68">
          <cell r="A68" t="str">
            <v>Q1/07</v>
          </cell>
          <cell r="B68">
            <v>87.3</v>
          </cell>
          <cell r="C68">
            <v>3</v>
          </cell>
          <cell r="D68">
            <v>87.8</v>
          </cell>
          <cell r="E68">
            <v>3.2</v>
          </cell>
        </row>
        <row r="69">
          <cell r="A69" t="str">
            <v>Q2/07</v>
          </cell>
          <cell r="B69">
            <v>88.7</v>
          </cell>
          <cell r="C69">
            <v>3.1</v>
          </cell>
          <cell r="D69">
            <v>88.9</v>
          </cell>
          <cell r="E69">
            <v>3.3</v>
          </cell>
        </row>
        <row r="70">
          <cell r="A70" t="str">
            <v>Q3/07</v>
          </cell>
          <cell r="B70">
            <v>88.3</v>
          </cell>
          <cell r="C70">
            <v>3</v>
          </cell>
          <cell r="D70">
            <v>88.3</v>
          </cell>
          <cell r="E70">
            <v>3.3</v>
          </cell>
        </row>
        <row r="71">
          <cell r="A71" t="str">
            <v>Q4/07</v>
          </cell>
          <cell r="B71">
            <v>88.5</v>
          </cell>
          <cell r="C71">
            <v>3</v>
          </cell>
          <cell r="D71">
            <v>88.2</v>
          </cell>
          <cell r="E71">
            <v>3.3</v>
          </cell>
        </row>
        <row r="72">
          <cell r="A72" t="str">
            <v>Q1/08</v>
          </cell>
          <cell r="B72">
            <v>87.7</v>
          </cell>
          <cell r="C72">
            <v>3</v>
          </cell>
          <cell r="D72">
            <v>88.3</v>
          </cell>
          <cell r="E72">
            <v>3.3</v>
          </cell>
        </row>
        <row r="73">
          <cell r="A73" t="str">
            <v>Q2/08</v>
          </cell>
          <cell r="B73">
            <v>87.8</v>
          </cell>
          <cell r="C73">
            <v>3.1</v>
          </cell>
          <cell r="D73">
            <v>87.8</v>
          </cell>
          <cell r="E73">
            <v>3.4</v>
          </cell>
        </row>
        <row r="74">
          <cell r="A74" t="str">
            <v>Q3/08</v>
          </cell>
          <cell r="B74">
            <v>86.8</v>
          </cell>
          <cell r="C74">
            <v>3</v>
          </cell>
          <cell r="D74">
            <v>86.7</v>
          </cell>
          <cell r="E74">
            <v>3.2</v>
          </cell>
        </row>
        <row r="75">
          <cell r="A75" t="str">
            <v>Q4/08</v>
          </cell>
          <cell r="B75">
            <v>84.9</v>
          </cell>
          <cell r="C75">
            <v>2.8</v>
          </cell>
          <cell r="D75">
            <v>84.8</v>
          </cell>
          <cell r="E75">
            <v>3</v>
          </cell>
        </row>
        <row r="76">
          <cell r="A76" t="str">
            <v>Q1/09</v>
          </cell>
          <cell r="B76">
            <v>74.5</v>
          </cell>
          <cell r="C76">
            <v>2.4</v>
          </cell>
          <cell r="D76">
            <v>76</v>
          </cell>
          <cell r="E76">
            <v>2.7</v>
          </cell>
        </row>
        <row r="77">
          <cell r="A77" t="str">
            <v>Q2/09</v>
          </cell>
          <cell r="B77">
            <v>70.3</v>
          </cell>
          <cell r="C77">
            <v>2.2999999999999998</v>
          </cell>
          <cell r="D77">
            <v>70.599999999999994</v>
          </cell>
          <cell r="E77">
            <v>2.4</v>
          </cell>
        </row>
        <row r="78">
          <cell r="A78" t="str">
            <v>Q3/09</v>
          </cell>
          <cell r="B78">
            <v>71.099999999999994</v>
          </cell>
          <cell r="C78">
            <v>2.2999999999999998</v>
          </cell>
          <cell r="D78">
            <v>70</v>
          </cell>
          <cell r="E78">
            <v>2.4</v>
          </cell>
        </row>
        <row r="79">
          <cell r="A79" t="str">
            <v>Q4/09</v>
          </cell>
          <cell r="B79">
            <v>73.400000000000006</v>
          </cell>
          <cell r="C79">
            <v>2.2999999999999998</v>
          </cell>
          <cell r="D79">
            <v>71.2</v>
          </cell>
          <cell r="E79">
            <v>2.4</v>
          </cell>
        </row>
        <row r="80">
          <cell r="A80" t="str">
            <v>Q1/10</v>
          </cell>
          <cell r="B80">
            <v>74.400000000000006</v>
          </cell>
          <cell r="C80">
            <v>2.2999999999999998</v>
          </cell>
          <cell r="D80">
            <v>74.400000000000006</v>
          </cell>
          <cell r="E80">
            <v>2.5</v>
          </cell>
        </row>
        <row r="81">
          <cell r="A81" t="str">
            <v>Q2/10</v>
          </cell>
          <cell r="B81">
            <v>79.8</v>
          </cell>
          <cell r="C81">
            <v>2.5</v>
          </cell>
          <cell r="D81">
            <v>79.400000000000006</v>
          </cell>
          <cell r="E81">
            <v>2.7</v>
          </cell>
        </row>
        <row r="82">
          <cell r="A82" t="str">
            <v>Q3/10</v>
          </cell>
          <cell r="B82">
            <v>82.6</v>
          </cell>
          <cell r="C82">
            <v>2.7</v>
          </cell>
          <cell r="D82">
            <v>81.900000000000006</v>
          </cell>
          <cell r="E82">
            <v>2.9</v>
          </cell>
        </row>
        <row r="83">
          <cell r="A83" t="str">
            <v>Q4/10</v>
          </cell>
          <cell r="B83">
            <v>83.8</v>
          </cell>
          <cell r="C83">
            <v>2.7</v>
          </cell>
          <cell r="D83">
            <v>83.1</v>
          </cell>
          <cell r="E83">
            <v>2.8</v>
          </cell>
        </row>
        <row r="84">
          <cell r="A84" t="str">
            <v>Q1/11</v>
          </cell>
          <cell r="B84">
            <v>83.8</v>
          </cell>
          <cell r="C84">
            <v>2.7</v>
          </cell>
          <cell r="D84">
            <v>85.6</v>
          </cell>
          <cell r="E84">
            <v>2.8</v>
          </cell>
        </row>
        <row r="85">
          <cell r="A85" t="str">
            <v>Q2/11</v>
          </cell>
          <cell r="B85">
            <v>85.9</v>
          </cell>
          <cell r="C85">
            <v>2.9</v>
          </cell>
          <cell r="D85">
            <v>86.8</v>
          </cell>
          <cell r="E85">
            <v>3</v>
          </cell>
        </row>
        <row r="86">
          <cell r="A86" t="str">
            <v>Q3/11</v>
          </cell>
          <cell r="B86">
            <v>86.4</v>
          </cell>
          <cell r="C86">
            <v>3.1</v>
          </cell>
          <cell r="D86">
            <v>86.7</v>
          </cell>
          <cell r="E86">
            <v>3.2</v>
          </cell>
        </row>
        <row r="87">
          <cell r="A87" t="str">
            <v>Q4/11</v>
          </cell>
          <cell r="B87">
            <v>85.3</v>
          </cell>
          <cell r="D87">
            <v>85.1</v>
          </cell>
          <cell r="E87">
            <v>2.9</v>
          </cell>
        </row>
        <row r="88">
          <cell r="A88" t="str">
            <v>Q1/12</v>
          </cell>
          <cell r="B88">
            <v>83.5</v>
          </cell>
          <cell r="D88">
            <v>85.3</v>
          </cell>
          <cell r="E88">
            <v>2.8</v>
          </cell>
        </row>
        <row r="89">
          <cell r="A89" t="str">
            <v>Q2/12</v>
          </cell>
          <cell r="B89">
            <v>84.5</v>
          </cell>
          <cell r="D89">
            <v>85.2</v>
          </cell>
          <cell r="E89">
            <v>2.8</v>
          </cell>
        </row>
        <row r="90">
          <cell r="A90" t="str">
            <v>Q3/12</v>
          </cell>
          <cell r="B90">
            <v>83.5</v>
          </cell>
          <cell r="D90">
            <v>82.6</v>
          </cell>
          <cell r="E90">
            <v>2.8</v>
          </cell>
        </row>
        <row r="91">
          <cell r="A91" t="str">
            <v>Q4/12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1">
          <cell r="A1" t="str">
            <v>Titel</v>
          </cell>
          <cell r="B1" t="str">
            <v>Deutschland, Gesamt</v>
          </cell>
          <cell r="C1" t="str">
            <v>Deutschland, Gesamt</v>
          </cell>
          <cell r="D1" t="str">
            <v>Deutschland, Gesamt</v>
          </cell>
          <cell r="E1" t="str">
            <v>Deutschland, Gesamt</v>
          </cell>
          <cell r="F1" t="str">
            <v>Deutschland, Gesamt</v>
          </cell>
          <cell r="Q1" t="str">
            <v>Titel</v>
          </cell>
          <cell r="R1" t="str">
            <v>Deutschland, Gesamt</v>
          </cell>
          <cell r="S1" t="str">
            <v>Deutschland, Gesamt</v>
          </cell>
          <cell r="T1" t="str">
            <v>Deutschland, Gesamt</v>
          </cell>
          <cell r="U1" t="str">
            <v>Deutschland, Gesamt</v>
          </cell>
          <cell r="V1" t="str">
            <v>Deutschland, Gesamt</v>
          </cell>
          <cell r="W1" t="str">
            <v>Deutschland, Gesamt</v>
          </cell>
        </row>
        <row r="2">
          <cell r="A2" t="str">
            <v>Untertitel</v>
          </cell>
          <cell r="B2" t="str">
            <v>Auftragseingang, Ausland, Volumenindex; Herstellung von chemischen Erzeugnissen; 2000=100</v>
          </cell>
          <cell r="C2" t="str">
            <v>Auftragseingang, Ausland, Volumenindex; Herstellung v. Gummi- und Kunststoffwaren; 2000=100</v>
          </cell>
          <cell r="D2" t="str">
            <v>Auftragseingang, Ausland, Volumenindex; Maschinenbau; 2000=100</v>
          </cell>
          <cell r="E2" t="str">
            <v>Auftragseingang, Ausland, Volumenindex; Herstellung v. Kraftwagen und Kraftwagenteilen; 2000=100</v>
          </cell>
          <cell r="F2" t="str">
            <v>Auftragseingang, Ausland, Volumenindex; Büromat., DV-Geräte, E-Tech., Feinmech. &amp; opt. Equipm.; 2000=100</v>
          </cell>
          <cell r="Q2" t="str">
            <v>Untertitel</v>
          </cell>
          <cell r="R2" t="str">
            <v>Exportquote; Chemische Industrie; in vH;</v>
          </cell>
          <cell r="S2" t="str">
            <v>Exportquote; Herst. Gummi-,Kunststoffwaren; in vH;</v>
          </cell>
          <cell r="T2" t="str">
            <v>Exportquote; Maschinenbau; in vH;</v>
          </cell>
          <cell r="U2" t="str">
            <v>Exportquote; El.technik, Feinmech. u. Optik; in vH;</v>
          </cell>
          <cell r="V2" t="str">
            <v>Exportquote; Herst. v. Kraftwagen,-teile; in vH;</v>
          </cell>
          <cell r="W2" t="str">
            <v>Exportquote; Verarbeitendes Gewerbe; in vH;</v>
          </cell>
        </row>
        <row r="3">
          <cell r="A3" t="str">
            <v>Transformation</v>
          </cell>
          <cell r="B3" t="str">
            <v>Saisonbereinigung;Index basiert auf Periode</v>
          </cell>
          <cell r="C3" t="str">
            <v>Saisonbereinigung;Index basiert auf Periode</v>
          </cell>
          <cell r="D3" t="str">
            <v>Saisonbereinigung;Index basiert auf Periode</v>
          </cell>
          <cell r="E3" t="str">
            <v>Saisonbereinigung;Index basiert auf Periode</v>
          </cell>
          <cell r="F3" t="str">
            <v>Saisonbereinigung;Index basiert auf Periode</v>
          </cell>
          <cell r="Q3" t="str">
            <v>Transformation</v>
          </cell>
          <cell r="R3" t="str">
            <v>-</v>
          </cell>
          <cell r="S3" t="str">
            <v>-</v>
          </cell>
          <cell r="T3" t="str">
            <v>-</v>
          </cell>
          <cell r="U3" t="str">
            <v>-</v>
          </cell>
          <cell r="V3" t="str">
            <v>-</v>
          </cell>
          <cell r="W3" t="str">
            <v>-</v>
          </cell>
        </row>
        <row r="4">
          <cell r="A4" t="str">
            <v>Jan'05</v>
          </cell>
          <cell r="B4">
            <v>100</v>
          </cell>
          <cell r="C4">
            <v>100</v>
          </cell>
          <cell r="D4">
            <v>100</v>
          </cell>
          <cell r="E4">
            <v>100</v>
          </cell>
          <cell r="F4">
            <v>100</v>
          </cell>
          <cell r="Q4" t="str">
            <v>2000</v>
          </cell>
          <cell r="R4">
            <v>55.2</v>
          </cell>
          <cell r="S4">
            <v>37.200000000000003</v>
          </cell>
          <cell r="T4">
            <v>56.9</v>
          </cell>
          <cell r="U4">
            <v>58.5</v>
          </cell>
          <cell r="V4">
            <v>43.6</v>
          </cell>
          <cell r="W4">
            <v>42.1</v>
          </cell>
        </row>
        <row r="5">
          <cell r="A5" t="str">
            <v>Feb'05</v>
          </cell>
          <cell r="B5">
            <v>99.6</v>
          </cell>
          <cell r="C5">
            <v>101.9</v>
          </cell>
          <cell r="D5">
            <v>103.4</v>
          </cell>
          <cell r="E5">
            <v>102.6</v>
          </cell>
          <cell r="F5">
            <v>95.5</v>
          </cell>
          <cell r="Q5" t="str">
            <v>2001</v>
          </cell>
          <cell r="R5">
            <v>59.2</v>
          </cell>
          <cell r="S5">
            <v>38.1</v>
          </cell>
          <cell r="T5">
            <v>57.8</v>
          </cell>
          <cell r="U5">
            <v>60.2</v>
          </cell>
          <cell r="V5">
            <v>44.8</v>
          </cell>
          <cell r="W5">
            <v>43.3</v>
          </cell>
        </row>
        <row r="6">
          <cell r="A6" t="str">
            <v>Mar'05</v>
          </cell>
          <cell r="B6">
            <v>98.8</v>
          </cell>
          <cell r="C6">
            <v>101</v>
          </cell>
          <cell r="D6">
            <v>95.5</v>
          </cell>
          <cell r="E6">
            <v>105.4</v>
          </cell>
          <cell r="F6">
            <v>99.7</v>
          </cell>
          <cell r="Q6" t="str">
            <v>2002</v>
          </cell>
          <cell r="R6">
            <v>59.5</v>
          </cell>
          <cell r="S6">
            <v>40.5</v>
          </cell>
          <cell r="T6">
            <v>58.5</v>
          </cell>
          <cell r="U6">
            <v>62.8</v>
          </cell>
          <cell r="V6">
            <v>47</v>
          </cell>
          <cell r="W6">
            <v>44.2</v>
          </cell>
        </row>
        <row r="7">
          <cell r="A7" t="str">
            <v>Apr'05</v>
          </cell>
          <cell r="B7">
            <v>100.6</v>
          </cell>
          <cell r="C7">
            <v>107.8</v>
          </cell>
          <cell r="D7">
            <v>103.5</v>
          </cell>
          <cell r="E7">
            <v>106.3</v>
          </cell>
          <cell r="F7">
            <v>105.6</v>
          </cell>
          <cell r="Q7" t="str">
            <v>2003</v>
          </cell>
          <cell r="R7">
            <v>61.7</v>
          </cell>
          <cell r="S7">
            <v>41.2</v>
          </cell>
          <cell r="T7">
            <v>58.4</v>
          </cell>
          <cell r="U7">
            <v>64.099999999999994</v>
          </cell>
          <cell r="V7">
            <v>46.9</v>
          </cell>
          <cell r="W7">
            <v>44.2</v>
          </cell>
        </row>
        <row r="8">
          <cell r="A8" t="str">
            <v>May'05</v>
          </cell>
          <cell r="B8">
            <v>100.5</v>
          </cell>
          <cell r="C8">
            <v>105.5</v>
          </cell>
          <cell r="D8">
            <v>97.9</v>
          </cell>
          <cell r="E8">
            <v>103.3</v>
          </cell>
          <cell r="F8">
            <v>102.7</v>
          </cell>
          <cell r="Q8" t="str">
            <v>2004</v>
          </cell>
          <cell r="R8">
            <v>66.900000000000006</v>
          </cell>
          <cell r="S8">
            <v>43.7</v>
          </cell>
          <cell r="T8">
            <v>63</v>
          </cell>
          <cell r="U8">
            <v>68.599999999999994</v>
          </cell>
          <cell r="V8">
            <v>46.5</v>
          </cell>
          <cell r="W8">
            <v>46.5</v>
          </cell>
        </row>
        <row r="9">
          <cell r="A9" t="str">
            <v>Jun'05</v>
          </cell>
          <cell r="B9">
            <v>102.2</v>
          </cell>
          <cell r="C9">
            <v>107.6</v>
          </cell>
          <cell r="D9">
            <v>105.8</v>
          </cell>
          <cell r="E9">
            <v>119.7</v>
          </cell>
          <cell r="F9">
            <v>112.3</v>
          </cell>
          <cell r="Q9" t="str">
            <v>2005</v>
          </cell>
          <cell r="R9">
            <v>69.099999999999994</v>
          </cell>
          <cell r="S9">
            <v>44.3</v>
          </cell>
          <cell r="T9">
            <v>64.400000000000006</v>
          </cell>
          <cell r="U9">
            <v>70.599999999999994</v>
          </cell>
          <cell r="V9">
            <v>49</v>
          </cell>
          <cell r="W9">
            <v>48.4</v>
          </cell>
        </row>
        <row r="10">
          <cell r="A10" t="str">
            <v>Jul'05</v>
          </cell>
          <cell r="B10">
            <v>98.8</v>
          </cell>
          <cell r="C10">
            <v>102</v>
          </cell>
          <cell r="D10">
            <v>102.3</v>
          </cell>
          <cell r="E10">
            <v>107.3</v>
          </cell>
          <cell r="F10">
            <v>107.7</v>
          </cell>
          <cell r="Q10" t="str">
            <v>2006</v>
          </cell>
          <cell r="R10">
            <v>73.400000000000006</v>
          </cell>
          <cell r="S10">
            <v>46.2</v>
          </cell>
          <cell r="T10">
            <v>66.599999999999994</v>
          </cell>
          <cell r="U10">
            <v>71.8</v>
          </cell>
          <cell r="V10">
            <v>49.4</v>
          </cell>
          <cell r="W10">
            <v>50.8</v>
          </cell>
        </row>
        <row r="11">
          <cell r="A11" t="str">
            <v>Aug'05</v>
          </cell>
          <cell r="B11">
            <v>104.1</v>
          </cell>
          <cell r="C11">
            <v>107</v>
          </cell>
          <cell r="D11">
            <v>105.1</v>
          </cell>
          <cell r="E11">
            <v>107.8</v>
          </cell>
          <cell r="F11">
            <v>113.9</v>
          </cell>
          <cell r="Q11" t="str">
            <v>2007</v>
          </cell>
          <cell r="R11">
            <v>74.099999999999994</v>
          </cell>
          <cell r="S11">
            <v>48</v>
          </cell>
          <cell r="T11">
            <v>65.7</v>
          </cell>
          <cell r="U11">
            <v>72.400000000000006</v>
          </cell>
          <cell r="V11">
            <v>50.6</v>
          </cell>
          <cell r="W11">
            <v>51.7</v>
          </cell>
        </row>
        <row r="12">
          <cell r="A12" t="str">
            <v>Sep'05</v>
          </cell>
          <cell r="B12">
            <v>103</v>
          </cell>
          <cell r="C12">
            <v>110.5</v>
          </cell>
          <cell r="D12">
            <v>107.7</v>
          </cell>
          <cell r="E12">
            <v>116.7</v>
          </cell>
          <cell r="F12">
            <v>111.7</v>
          </cell>
          <cell r="Q12" t="str">
            <v>2008</v>
          </cell>
          <cell r="R12">
            <v>78.099999999999994</v>
          </cell>
          <cell r="S12">
            <v>46.7</v>
          </cell>
          <cell r="T12">
            <v>63</v>
          </cell>
          <cell r="U12">
            <v>70.900000000000006</v>
          </cell>
          <cell r="V12">
            <v>48</v>
          </cell>
          <cell r="W12">
            <v>50.4</v>
          </cell>
        </row>
        <row r="13">
          <cell r="A13" t="str">
            <v>Oct'05</v>
          </cell>
          <cell r="B13">
            <v>100.3</v>
          </cell>
          <cell r="C13">
            <v>104.9</v>
          </cell>
          <cell r="D13">
            <v>108.2</v>
          </cell>
          <cell r="E13">
            <v>114.6</v>
          </cell>
          <cell r="F13">
            <v>106.7</v>
          </cell>
          <cell r="Q13" t="str">
            <v>2009</v>
          </cell>
          <cell r="R13">
            <v>88.7</v>
          </cell>
          <cell r="S13">
            <v>47.1</v>
          </cell>
          <cell r="T13">
            <v>62</v>
          </cell>
          <cell r="U13">
            <v>75.7</v>
          </cell>
          <cell r="V13">
            <v>42.9</v>
          </cell>
          <cell r="W13">
            <v>51.1</v>
          </cell>
        </row>
        <row r="14">
          <cell r="A14" t="str">
            <v>Nov'05</v>
          </cell>
          <cell r="B14">
            <v>101.6</v>
          </cell>
          <cell r="C14">
            <v>111.5</v>
          </cell>
          <cell r="D14">
            <v>111.7</v>
          </cell>
          <cell r="E14">
            <v>121.9</v>
          </cell>
          <cell r="F14">
            <v>118.5</v>
          </cell>
          <cell r="Q14" t="str">
            <v>2010</v>
          </cell>
          <cell r="U14">
            <v>78.5</v>
          </cell>
          <cell r="V14">
            <v>49.5</v>
          </cell>
          <cell r="W14">
            <v>52.9</v>
          </cell>
        </row>
        <row r="15">
          <cell r="A15" t="str">
            <v>Dec'05</v>
          </cell>
          <cell r="B15">
            <v>113.4</v>
          </cell>
          <cell r="C15">
            <v>113.8</v>
          </cell>
          <cell r="D15">
            <v>113.2</v>
          </cell>
          <cell r="E15">
            <v>117.6</v>
          </cell>
          <cell r="F15">
            <v>119.6</v>
          </cell>
        </row>
        <row r="16">
          <cell r="A16" t="str">
            <v>Jan'06</v>
          </cell>
          <cell r="B16">
            <v>104.4</v>
          </cell>
          <cell r="C16">
            <v>109.8</v>
          </cell>
          <cell r="D16">
            <v>115.2</v>
          </cell>
          <cell r="E16">
            <v>127.5</v>
          </cell>
          <cell r="F16">
            <v>118.5</v>
          </cell>
        </row>
        <row r="17">
          <cell r="A17" t="str">
            <v>Feb'06</v>
          </cell>
          <cell r="B17">
            <v>102.7</v>
          </cell>
          <cell r="C17">
            <v>110.8</v>
          </cell>
          <cell r="D17">
            <v>108.1</v>
          </cell>
          <cell r="E17">
            <v>123.8</v>
          </cell>
          <cell r="F17">
            <v>126</v>
          </cell>
        </row>
        <row r="18">
          <cell r="A18" t="str">
            <v>Mar'06</v>
          </cell>
          <cell r="B18">
            <v>106.3</v>
          </cell>
          <cell r="C18">
            <v>115.5</v>
          </cell>
          <cell r="D18">
            <v>116.9</v>
          </cell>
          <cell r="E18">
            <v>123.9</v>
          </cell>
          <cell r="F18">
            <v>130.30000000000001</v>
          </cell>
        </row>
        <row r="19">
          <cell r="A19" t="str">
            <v>Apr'06</v>
          </cell>
          <cell r="B19">
            <v>98.6</v>
          </cell>
          <cell r="C19">
            <v>110.2</v>
          </cell>
          <cell r="D19">
            <v>110.5</v>
          </cell>
          <cell r="E19">
            <v>118.7</v>
          </cell>
          <cell r="F19">
            <v>124.7</v>
          </cell>
        </row>
        <row r="20">
          <cell r="A20" t="str">
            <v>May'06</v>
          </cell>
          <cell r="B20">
            <v>111</v>
          </cell>
          <cell r="C20">
            <v>125.2</v>
          </cell>
          <cell r="D20">
            <v>123.7</v>
          </cell>
          <cell r="E20">
            <v>125.5</v>
          </cell>
          <cell r="F20">
            <v>129.6</v>
          </cell>
        </row>
        <row r="21">
          <cell r="A21" t="str">
            <v>Jun'06</v>
          </cell>
          <cell r="B21">
            <v>104.3</v>
          </cell>
          <cell r="C21">
            <v>116.4</v>
          </cell>
          <cell r="D21">
            <v>115.4</v>
          </cell>
          <cell r="E21">
            <v>119.3</v>
          </cell>
          <cell r="F21">
            <v>127</v>
          </cell>
        </row>
        <row r="22">
          <cell r="A22" t="str">
            <v>Jul'06</v>
          </cell>
          <cell r="B22">
            <v>103.5</v>
          </cell>
          <cell r="C22">
            <v>113.3</v>
          </cell>
          <cell r="D22">
            <v>118.2</v>
          </cell>
          <cell r="E22">
            <v>117.4</v>
          </cell>
          <cell r="F22">
            <v>126</v>
          </cell>
        </row>
        <row r="23">
          <cell r="A23" t="str">
            <v>Aug'06</v>
          </cell>
          <cell r="B23">
            <v>106.6</v>
          </cell>
          <cell r="C23">
            <v>120.3</v>
          </cell>
          <cell r="D23">
            <v>125.7</v>
          </cell>
          <cell r="E23">
            <v>122.5</v>
          </cell>
          <cell r="F23">
            <v>131.6</v>
          </cell>
        </row>
        <row r="24">
          <cell r="A24" t="str">
            <v>Sep'06</v>
          </cell>
          <cell r="B24">
            <v>103.8</v>
          </cell>
          <cell r="C24">
            <v>116.7</v>
          </cell>
          <cell r="D24">
            <v>115.2</v>
          </cell>
          <cell r="E24">
            <v>116.9</v>
          </cell>
          <cell r="F24">
            <v>131</v>
          </cell>
        </row>
        <row r="25">
          <cell r="A25" t="str">
            <v>Oct'06</v>
          </cell>
          <cell r="B25">
            <v>107.7</v>
          </cell>
          <cell r="C25">
            <v>119.1</v>
          </cell>
          <cell r="D25">
            <v>124</v>
          </cell>
          <cell r="E25">
            <v>120.5</v>
          </cell>
          <cell r="F25">
            <v>130</v>
          </cell>
        </row>
        <row r="26">
          <cell r="A26" t="str">
            <v>Nov'06</v>
          </cell>
          <cell r="B26">
            <v>111.4</v>
          </cell>
          <cell r="C26">
            <v>122.7</v>
          </cell>
          <cell r="D26">
            <v>123.9</v>
          </cell>
          <cell r="E26">
            <v>126.5</v>
          </cell>
          <cell r="F26">
            <v>131.6</v>
          </cell>
        </row>
        <row r="27">
          <cell r="A27" t="str">
            <v>Dec'06</v>
          </cell>
          <cell r="B27">
            <v>108.7</v>
          </cell>
          <cell r="C27">
            <v>121.6</v>
          </cell>
          <cell r="D27">
            <v>125.6</v>
          </cell>
          <cell r="E27">
            <v>129.80000000000001</v>
          </cell>
          <cell r="F27">
            <v>133.19999999999999</v>
          </cell>
        </row>
        <row r="28">
          <cell r="A28" t="str">
            <v>Jan'07</v>
          </cell>
          <cell r="B28">
            <v>111.2</v>
          </cell>
          <cell r="C28">
            <v>125.8</v>
          </cell>
          <cell r="D28">
            <v>132.4</v>
          </cell>
          <cell r="E28">
            <v>134.5</v>
          </cell>
          <cell r="F28">
            <v>136.19999999999999</v>
          </cell>
        </row>
        <row r="29">
          <cell r="A29" t="str">
            <v>Feb'07</v>
          </cell>
          <cell r="B29">
            <v>112.1</v>
          </cell>
          <cell r="C29">
            <v>123</v>
          </cell>
          <cell r="D29">
            <v>139</v>
          </cell>
          <cell r="E29">
            <v>141.30000000000001</v>
          </cell>
          <cell r="F29">
            <v>134.6</v>
          </cell>
        </row>
        <row r="30">
          <cell r="A30" t="str">
            <v>Mar'07</v>
          </cell>
          <cell r="B30">
            <v>110.2</v>
          </cell>
          <cell r="C30">
            <v>123.1</v>
          </cell>
          <cell r="D30">
            <v>141.5</v>
          </cell>
          <cell r="E30">
            <v>127.8</v>
          </cell>
          <cell r="F30">
            <v>147.19999999999999</v>
          </cell>
        </row>
        <row r="31">
          <cell r="A31" t="str">
            <v>Apr'07</v>
          </cell>
          <cell r="B31">
            <v>109</v>
          </cell>
          <cell r="C31">
            <v>124.2</v>
          </cell>
          <cell r="D31">
            <v>126.5</v>
          </cell>
          <cell r="E31">
            <v>127.6</v>
          </cell>
          <cell r="F31">
            <v>132.9</v>
          </cell>
        </row>
        <row r="32">
          <cell r="A32" t="str">
            <v>May'07</v>
          </cell>
          <cell r="B32">
            <v>114.3</v>
          </cell>
          <cell r="C32">
            <v>131.30000000000001</v>
          </cell>
          <cell r="D32">
            <v>154.4</v>
          </cell>
          <cell r="E32">
            <v>131.1</v>
          </cell>
          <cell r="F32">
            <v>142.1</v>
          </cell>
        </row>
        <row r="33">
          <cell r="A33" t="str">
            <v>Jun'07</v>
          </cell>
          <cell r="B33">
            <v>112.6</v>
          </cell>
          <cell r="C33">
            <v>123.3</v>
          </cell>
          <cell r="D33">
            <v>142.80000000000001</v>
          </cell>
          <cell r="E33">
            <v>128.80000000000001</v>
          </cell>
          <cell r="F33">
            <v>145.4</v>
          </cell>
        </row>
        <row r="34">
          <cell r="A34" t="str">
            <v>Jul'07</v>
          </cell>
          <cell r="B34">
            <v>109.6</v>
          </cell>
          <cell r="C34">
            <v>125.6</v>
          </cell>
          <cell r="D34">
            <v>142.9</v>
          </cell>
          <cell r="E34">
            <v>134.80000000000001</v>
          </cell>
          <cell r="F34">
            <v>141.4</v>
          </cell>
        </row>
        <row r="35">
          <cell r="A35" t="str">
            <v>Aug'07</v>
          </cell>
          <cell r="B35">
            <v>115.6</v>
          </cell>
          <cell r="C35">
            <v>127.1</v>
          </cell>
          <cell r="D35">
            <v>141.1</v>
          </cell>
          <cell r="E35">
            <v>132.9</v>
          </cell>
          <cell r="F35">
            <v>141.5</v>
          </cell>
        </row>
        <row r="36">
          <cell r="A36" t="str">
            <v>Sep'07</v>
          </cell>
          <cell r="B36">
            <v>106</v>
          </cell>
          <cell r="C36">
            <v>118</v>
          </cell>
          <cell r="D36">
            <v>126.6</v>
          </cell>
          <cell r="E36">
            <v>123.3</v>
          </cell>
          <cell r="F36">
            <v>143</v>
          </cell>
        </row>
        <row r="37">
          <cell r="A37" t="str">
            <v>Oct'07</v>
          </cell>
          <cell r="B37">
            <v>115.3</v>
          </cell>
          <cell r="C37">
            <v>126.9</v>
          </cell>
          <cell r="D37">
            <v>147.19999999999999</v>
          </cell>
          <cell r="E37">
            <v>143</v>
          </cell>
          <cell r="F37">
            <v>152.6</v>
          </cell>
        </row>
        <row r="38">
          <cell r="A38" t="str">
            <v>Nov'07</v>
          </cell>
          <cell r="B38">
            <v>119.7</v>
          </cell>
          <cell r="C38">
            <v>130.6</v>
          </cell>
          <cell r="D38">
            <v>142.5</v>
          </cell>
          <cell r="E38">
            <v>137.4</v>
          </cell>
          <cell r="F38">
            <v>142.4</v>
          </cell>
        </row>
        <row r="39">
          <cell r="A39" t="str">
            <v>Dec'07</v>
          </cell>
          <cell r="B39">
            <v>112.7</v>
          </cell>
          <cell r="C39">
            <v>121.8</v>
          </cell>
          <cell r="D39">
            <v>147.30000000000001</v>
          </cell>
          <cell r="E39">
            <v>142.1</v>
          </cell>
          <cell r="F39">
            <v>141.69999999999999</v>
          </cell>
        </row>
        <row r="40">
          <cell r="A40" t="str">
            <v>Jan'08</v>
          </cell>
          <cell r="B40">
            <v>117.2</v>
          </cell>
          <cell r="C40">
            <v>132.19999999999999</v>
          </cell>
          <cell r="D40">
            <v>148.30000000000001</v>
          </cell>
          <cell r="E40">
            <v>142.19999999999999</v>
          </cell>
          <cell r="F40">
            <v>148.4</v>
          </cell>
        </row>
        <row r="41">
          <cell r="A41" t="str">
            <v>Feb'08</v>
          </cell>
          <cell r="B41">
            <v>116.3</v>
          </cell>
          <cell r="C41">
            <v>130.30000000000001</v>
          </cell>
          <cell r="D41">
            <v>153.1</v>
          </cell>
          <cell r="E41">
            <v>145.5</v>
          </cell>
          <cell r="F41">
            <v>148.69999999999999</v>
          </cell>
        </row>
        <row r="42">
          <cell r="A42" t="str">
            <v>Mar'08</v>
          </cell>
          <cell r="B42">
            <v>104.2</v>
          </cell>
          <cell r="C42">
            <v>111.9</v>
          </cell>
          <cell r="D42">
            <v>128.80000000000001</v>
          </cell>
          <cell r="E42">
            <v>127.3</v>
          </cell>
          <cell r="F42">
            <v>135.9</v>
          </cell>
        </row>
        <row r="43">
          <cell r="A43" t="str">
            <v>Apr'08</v>
          </cell>
          <cell r="B43">
            <v>119</v>
          </cell>
          <cell r="C43">
            <v>137.30000000000001</v>
          </cell>
          <cell r="D43">
            <v>162.69999999999999</v>
          </cell>
          <cell r="E43">
            <v>144.80000000000001</v>
          </cell>
          <cell r="F43">
            <v>153.30000000000001</v>
          </cell>
        </row>
        <row r="44">
          <cell r="A44" t="str">
            <v>May'08</v>
          </cell>
          <cell r="B44">
            <v>111</v>
          </cell>
          <cell r="C44">
            <v>123.8</v>
          </cell>
          <cell r="D44">
            <v>136.80000000000001</v>
          </cell>
          <cell r="E44">
            <v>126.7</v>
          </cell>
          <cell r="F44">
            <v>142</v>
          </cell>
        </row>
        <row r="45">
          <cell r="A45" t="str">
            <v>Jun'08</v>
          </cell>
          <cell r="B45">
            <v>109.1</v>
          </cell>
          <cell r="C45">
            <v>119.8</v>
          </cell>
          <cell r="D45">
            <v>132.80000000000001</v>
          </cell>
          <cell r="E45">
            <v>127.6</v>
          </cell>
          <cell r="F45">
            <v>135.5</v>
          </cell>
        </row>
        <row r="46">
          <cell r="A46" t="str">
            <v>Jul'08</v>
          </cell>
          <cell r="B46">
            <v>111</v>
          </cell>
          <cell r="C46">
            <v>121.1</v>
          </cell>
          <cell r="D46">
            <v>132.19999999999999</v>
          </cell>
          <cell r="E46">
            <v>118.1</v>
          </cell>
          <cell r="F46">
            <v>135.1</v>
          </cell>
        </row>
        <row r="47">
          <cell r="A47" t="str">
            <v>Aug'08</v>
          </cell>
          <cell r="B47">
            <v>103.2</v>
          </cell>
          <cell r="C47">
            <v>111.8</v>
          </cell>
          <cell r="D47">
            <v>130.80000000000001</v>
          </cell>
          <cell r="E47">
            <v>116.4</v>
          </cell>
          <cell r="F47">
            <v>134.5</v>
          </cell>
        </row>
        <row r="48">
          <cell r="A48" t="str">
            <v>Sep'08</v>
          </cell>
          <cell r="B48">
            <v>104.7</v>
          </cell>
          <cell r="C48">
            <v>117.3</v>
          </cell>
          <cell r="D48">
            <v>125.8</v>
          </cell>
          <cell r="E48">
            <v>108.6</v>
          </cell>
          <cell r="F48">
            <v>127.7</v>
          </cell>
        </row>
        <row r="49">
          <cell r="A49" t="str">
            <v>Oct'08</v>
          </cell>
          <cell r="B49">
            <v>105.7</v>
          </cell>
          <cell r="C49">
            <v>111</v>
          </cell>
          <cell r="D49">
            <v>113.7</v>
          </cell>
          <cell r="E49">
            <v>98.2</v>
          </cell>
          <cell r="F49">
            <v>128</v>
          </cell>
        </row>
        <row r="50">
          <cell r="A50" t="str">
            <v>Nov'08</v>
          </cell>
          <cell r="B50">
            <v>91</v>
          </cell>
          <cell r="C50">
            <v>101.5</v>
          </cell>
          <cell r="D50">
            <v>99.8</v>
          </cell>
          <cell r="E50">
            <v>88.2</v>
          </cell>
          <cell r="F50">
            <v>123.2</v>
          </cell>
        </row>
        <row r="51">
          <cell r="A51" t="str">
            <v>Dec'08</v>
          </cell>
          <cell r="B51">
            <v>90.1</v>
          </cell>
          <cell r="C51">
            <v>99.5</v>
          </cell>
          <cell r="D51">
            <v>88.7</v>
          </cell>
          <cell r="E51">
            <v>83.6</v>
          </cell>
          <cell r="F51">
            <v>113.1</v>
          </cell>
        </row>
        <row r="52">
          <cell r="A52" t="str">
            <v>Jan'09</v>
          </cell>
          <cell r="B52">
            <v>87.2</v>
          </cell>
          <cell r="C52">
            <v>83</v>
          </cell>
          <cell r="D52">
            <v>82</v>
          </cell>
          <cell r="E52">
            <v>72</v>
          </cell>
          <cell r="F52">
            <v>108.7</v>
          </cell>
        </row>
        <row r="53">
          <cell r="A53" t="str">
            <v>Feb'09</v>
          </cell>
          <cell r="B53">
            <v>86</v>
          </cell>
          <cell r="C53">
            <v>84.8</v>
          </cell>
          <cell r="D53">
            <v>80.599999999999994</v>
          </cell>
          <cell r="E53">
            <v>74</v>
          </cell>
          <cell r="F53">
            <v>106.8</v>
          </cell>
        </row>
        <row r="54">
          <cell r="A54" t="str">
            <v>Mar'09</v>
          </cell>
          <cell r="B54">
            <v>84.2</v>
          </cell>
          <cell r="C54">
            <v>92.7</v>
          </cell>
          <cell r="D54">
            <v>80.5</v>
          </cell>
          <cell r="E54">
            <v>81.7</v>
          </cell>
          <cell r="F54">
            <v>107</v>
          </cell>
        </row>
        <row r="55">
          <cell r="A55" t="str">
            <v>Apr'09</v>
          </cell>
          <cell r="B55">
            <v>88.8</v>
          </cell>
          <cell r="C55">
            <v>81.7</v>
          </cell>
          <cell r="D55">
            <v>81.099999999999994</v>
          </cell>
          <cell r="E55">
            <v>82.8</v>
          </cell>
          <cell r="F55">
            <v>105.1</v>
          </cell>
        </row>
        <row r="56">
          <cell r="A56" t="str">
            <v>May'09</v>
          </cell>
          <cell r="B56">
            <v>88.4</v>
          </cell>
          <cell r="C56">
            <v>77.3</v>
          </cell>
          <cell r="D56">
            <v>75</v>
          </cell>
          <cell r="E56">
            <v>89.3</v>
          </cell>
          <cell r="F56">
            <v>105.8</v>
          </cell>
        </row>
        <row r="57">
          <cell r="A57" t="str">
            <v>Jun'09</v>
          </cell>
          <cell r="B57">
            <v>89.5</v>
          </cell>
          <cell r="C57">
            <v>82.5</v>
          </cell>
          <cell r="D57">
            <v>81.3</v>
          </cell>
          <cell r="E57">
            <v>94.2</v>
          </cell>
          <cell r="F57">
            <v>108.8</v>
          </cell>
        </row>
        <row r="58">
          <cell r="A58" t="str">
            <v>Jul'09</v>
          </cell>
          <cell r="B58">
            <v>92.5</v>
          </cell>
          <cell r="C58">
            <v>84.5</v>
          </cell>
          <cell r="D58">
            <v>82.5</v>
          </cell>
          <cell r="E58">
            <v>94.8</v>
          </cell>
          <cell r="F58">
            <v>116.2</v>
          </cell>
        </row>
        <row r="59">
          <cell r="A59" t="str">
            <v>Aug'09</v>
          </cell>
          <cell r="B59">
            <v>91</v>
          </cell>
          <cell r="C59">
            <v>83.2</v>
          </cell>
          <cell r="D59">
            <v>83.1</v>
          </cell>
          <cell r="E59">
            <v>96</v>
          </cell>
          <cell r="F59">
            <v>109.3</v>
          </cell>
        </row>
        <row r="60">
          <cell r="A60" t="str">
            <v>Sep'09</v>
          </cell>
          <cell r="B60">
            <v>92.1</v>
          </cell>
          <cell r="C60">
            <v>98.5</v>
          </cell>
          <cell r="D60">
            <v>93.2</v>
          </cell>
          <cell r="E60">
            <v>101.2</v>
          </cell>
          <cell r="F60">
            <v>118.4</v>
          </cell>
        </row>
        <row r="61">
          <cell r="A61" t="str">
            <v>Oct'09</v>
          </cell>
          <cell r="B61">
            <v>96.4</v>
          </cell>
          <cell r="C61">
            <v>88</v>
          </cell>
          <cell r="D61">
            <v>90.1</v>
          </cell>
          <cell r="E61">
            <v>103.3</v>
          </cell>
          <cell r="F61">
            <v>114.3</v>
          </cell>
        </row>
        <row r="62">
          <cell r="A62" t="str">
            <v>Nov'09</v>
          </cell>
          <cell r="B62">
            <v>97.3</v>
          </cell>
          <cell r="C62">
            <v>80.099999999999994</v>
          </cell>
          <cell r="D62">
            <v>100.7</v>
          </cell>
          <cell r="E62">
            <v>105.7</v>
          </cell>
          <cell r="F62">
            <v>114.3</v>
          </cell>
        </row>
        <row r="63">
          <cell r="A63" t="str">
            <v>Dec'09</v>
          </cell>
          <cell r="B63">
            <v>98.3</v>
          </cell>
          <cell r="C63">
            <v>82.4</v>
          </cell>
          <cell r="D63">
            <v>102.8</v>
          </cell>
          <cell r="E63">
            <v>110.3</v>
          </cell>
          <cell r="F63">
            <v>121.2</v>
          </cell>
        </row>
        <row r="64">
          <cell r="A64" t="str">
            <v>Jan'10</v>
          </cell>
          <cell r="B64">
            <v>98.5</v>
          </cell>
          <cell r="C64">
            <v>91.1</v>
          </cell>
          <cell r="D64">
            <v>101.5</v>
          </cell>
          <cell r="E64">
            <v>106.5</v>
          </cell>
          <cell r="F64">
            <v>120.4</v>
          </cell>
        </row>
        <row r="65">
          <cell r="A65" t="str">
            <v>Feb'10</v>
          </cell>
          <cell r="B65">
            <v>100.1</v>
          </cell>
          <cell r="C65">
            <v>99.8</v>
          </cell>
          <cell r="D65">
            <v>105.5</v>
          </cell>
          <cell r="E65">
            <v>111.5</v>
          </cell>
          <cell r="F65">
            <v>122.7</v>
          </cell>
        </row>
        <row r="66">
          <cell r="A66" t="str">
            <v>Mar'10</v>
          </cell>
          <cell r="B66">
            <v>107</v>
          </cell>
          <cell r="C66">
            <v>98.4</v>
          </cell>
          <cell r="D66">
            <v>110.4</v>
          </cell>
          <cell r="E66">
            <v>114.5</v>
          </cell>
          <cell r="F66">
            <v>123.5</v>
          </cell>
        </row>
        <row r="67">
          <cell r="A67" t="str">
            <v>Apr'10</v>
          </cell>
          <cell r="B67">
            <v>103.5</v>
          </cell>
          <cell r="C67">
            <v>102.5</v>
          </cell>
          <cell r="D67">
            <v>110.9</v>
          </cell>
          <cell r="E67">
            <v>123.2</v>
          </cell>
          <cell r="F67">
            <v>130.4</v>
          </cell>
        </row>
        <row r="68">
          <cell r="A68" t="str">
            <v>May'10</v>
          </cell>
          <cell r="B68">
            <v>101.5</v>
          </cell>
          <cell r="C68">
            <v>104</v>
          </cell>
          <cell r="D68">
            <v>114.8</v>
          </cell>
          <cell r="E68">
            <v>115.2</v>
          </cell>
          <cell r="F68">
            <v>128</v>
          </cell>
        </row>
        <row r="69">
          <cell r="A69" t="str">
            <v>Jun'10</v>
          </cell>
          <cell r="B69">
            <v>104.9</v>
          </cell>
          <cell r="C69">
            <v>105.3</v>
          </cell>
          <cell r="D69">
            <v>120.1</v>
          </cell>
          <cell r="E69">
            <v>114.3</v>
          </cell>
          <cell r="F69">
            <v>130.80000000000001</v>
          </cell>
        </row>
        <row r="70">
          <cell r="A70" t="str">
            <v>Jul'10</v>
          </cell>
          <cell r="B70">
            <v>102.4</v>
          </cell>
          <cell r="C70">
            <v>101.3</v>
          </cell>
          <cell r="D70">
            <v>118.6</v>
          </cell>
          <cell r="E70">
            <v>118.1</v>
          </cell>
          <cell r="F70">
            <v>133.1</v>
          </cell>
        </row>
        <row r="71">
          <cell r="A71" t="str">
            <v>Aug'10</v>
          </cell>
          <cell r="B71">
            <v>103.7</v>
          </cell>
          <cell r="C71">
            <v>106.1</v>
          </cell>
          <cell r="D71">
            <v>118.2</v>
          </cell>
          <cell r="E71">
            <v>119.6</v>
          </cell>
          <cell r="F71">
            <v>134.5</v>
          </cell>
        </row>
        <row r="72">
          <cell r="A72" t="str">
            <v>Sep'10</v>
          </cell>
          <cell r="B72">
            <v>103.9</v>
          </cell>
          <cell r="C72">
            <v>102.5</v>
          </cell>
          <cell r="D72">
            <v>120.6</v>
          </cell>
          <cell r="E72">
            <v>116.4</v>
          </cell>
          <cell r="F72">
            <v>130.4</v>
          </cell>
        </row>
        <row r="73">
          <cell r="A73" t="str">
            <v>Oct'10</v>
          </cell>
          <cell r="B73">
            <v>101.2</v>
          </cell>
          <cell r="C73">
            <v>99.4</v>
          </cell>
          <cell r="D73">
            <v>123.7</v>
          </cell>
          <cell r="E73">
            <v>119.6</v>
          </cell>
          <cell r="F73">
            <v>128.5</v>
          </cell>
        </row>
        <row r="74">
          <cell r="A74" t="str">
            <v>Nov'10</v>
          </cell>
          <cell r="B74">
            <v>106.2</v>
          </cell>
          <cell r="C74">
            <v>92.9</v>
          </cell>
          <cell r="D74">
            <v>134.69999999999999</v>
          </cell>
          <cell r="E74">
            <v>129.9</v>
          </cell>
          <cell r="F74">
            <v>149.6</v>
          </cell>
        </row>
        <row r="75">
          <cell r="A75" t="str">
            <v>Dec'10</v>
          </cell>
          <cell r="B75">
            <v>113.2</v>
          </cell>
          <cell r="C75">
            <v>111.5</v>
          </cell>
          <cell r="D75">
            <v>159.6</v>
          </cell>
          <cell r="E75">
            <v>130.9</v>
          </cell>
          <cell r="F75">
            <v>149.30000000000001</v>
          </cell>
        </row>
        <row r="76">
          <cell r="A76" t="str">
            <v>Jan'11</v>
          </cell>
          <cell r="B76">
            <v>110.1</v>
          </cell>
          <cell r="C76">
            <v>108.8</v>
          </cell>
          <cell r="D76">
            <v>142.4</v>
          </cell>
          <cell r="E76">
            <v>132.4</v>
          </cell>
          <cell r="F76">
            <v>151.6</v>
          </cell>
        </row>
        <row r="77">
          <cell r="A77" t="str">
            <v>Feb'11</v>
          </cell>
          <cell r="B77">
            <v>113.1</v>
          </cell>
          <cell r="C77">
            <v>118.5</v>
          </cell>
          <cell r="D77">
            <v>136.5</v>
          </cell>
          <cell r="E77">
            <v>134</v>
          </cell>
          <cell r="F77">
            <v>148.6</v>
          </cell>
        </row>
        <row r="78">
          <cell r="A78" t="str">
            <v>Mar'11</v>
          </cell>
          <cell r="B78">
            <v>111.9</v>
          </cell>
          <cell r="C78">
            <v>125.3</v>
          </cell>
          <cell r="D78">
            <v>133.69999999999999</v>
          </cell>
          <cell r="E78">
            <v>130.19999999999999</v>
          </cell>
          <cell r="F78">
            <v>141.5</v>
          </cell>
        </row>
        <row r="79">
          <cell r="A79" t="str">
            <v>Apr'11</v>
          </cell>
          <cell r="B79">
            <v>106.7</v>
          </cell>
          <cell r="C79">
            <v>116.9</v>
          </cell>
          <cell r="D79">
            <v>134</v>
          </cell>
          <cell r="E79">
            <v>123.1</v>
          </cell>
          <cell r="F79">
            <v>141.4</v>
          </cell>
        </row>
        <row r="80">
          <cell r="A80" t="str">
            <v>May'11</v>
          </cell>
          <cell r="B80">
            <v>113.1</v>
          </cell>
          <cell r="C80">
            <v>123.8</v>
          </cell>
          <cell r="D80">
            <v>141.4</v>
          </cell>
          <cell r="E80">
            <v>127.1</v>
          </cell>
          <cell r="F80">
            <v>144.5</v>
          </cell>
        </row>
        <row r="81">
          <cell r="A81" t="str">
            <v>Jun'11</v>
          </cell>
          <cell r="B81">
            <v>99.6</v>
          </cell>
          <cell r="C81">
            <v>117.5</v>
          </cell>
          <cell r="D81">
            <v>133.5</v>
          </cell>
          <cell r="E81">
            <v>122</v>
          </cell>
          <cell r="F81">
            <v>139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3"/>
      <sheetName val="a4"/>
      <sheetName val="a5"/>
      <sheetName val="t1"/>
      <sheetName val="t2"/>
      <sheetName val="t3"/>
      <sheetName val="FeriSpec"/>
      <sheetName val="FERI m"/>
      <sheetName val="FERI 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Titel</v>
          </cell>
        </row>
      </sheetData>
      <sheetData sheetId="10">
        <row r="1">
          <cell r="A1" t="str">
            <v>Titel</v>
          </cell>
          <cell r="B1" t="str">
            <v>Deutschland, Gesamt</v>
          </cell>
          <cell r="C1" t="str">
            <v>Deutschland, Gesamt</v>
          </cell>
          <cell r="D1" t="str">
            <v>Deutschland, Gesamt</v>
          </cell>
        </row>
        <row r="2">
          <cell r="A2" t="str">
            <v>Untertitel</v>
          </cell>
          <cell r="B2" t="str">
            <v>Employment; Mn, sa;</v>
          </cell>
          <cell r="C2" t="str">
            <v>Production; Total industry; 2005=100, sa;</v>
          </cell>
          <cell r="D2" t="str">
            <v>Employment; Domestic; Mn, sa;</v>
          </cell>
        </row>
        <row r="3">
          <cell r="A3" t="str">
            <v>Transformation</v>
          </cell>
          <cell r="B3" t="str">
            <v>-</v>
          </cell>
          <cell r="C3" t="str">
            <v>-</v>
          </cell>
          <cell r="D3" t="str">
            <v>-</v>
          </cell>
        </row>
        <row r="4">
          <cell r="A4" t="str">
            <v>Q1/95</v>
          </cell>
          <cell r="B4">
            <v>37.706000000000003</v>
          </cell>
          <cell r="C4">
            <v>86.7</v>
          </cell>
          <cell r="D4">
            <v>37.771000000000001</v>
          </cell>
        </row>
        <row r="5">
          <cell r="A5" t="str">
            <v>Q2/95</v>
          </cell>
          <cell r="B5">
            <v>37.725000000000001</v>
          </cell>
          <cell r="C5">
            <v>87.2</v>
          </cell>
          <cell r="D5">
            <v>37.793999999999997</v>
          </cell>
        </row>
        <row r="6">
          <cell r="A6" t="str">
            <v>Q3/95</v>
          </cell>
          <cell r="B6">
            <v>37.720999999999997</v>
          </cell>
          <cell r="C6">
            <v>86.3</v>
          </cell>
          <cell r="D6">
            <v>37.792999999999999</v>
          </cell>
        </row>
        <row r="7">
          <cell r="A7" t="str">
            <v>Q4/95</v>
          </cell>
          <cell r="B7">
            <v>37.750999999999998</v>
          </cell>
          <cell r="C7">
            <v>85.2</v>
          </cell>
          <cell r="D7">
            <v>37.835000000000001</v>
          </cell>
        </row>
        <row r="8">
          <cell r="A8" t="str">
            <v>Q1/96</v>
          </cell>
          <cell r="B8">
            <v>37.710999999999999</v>
          </cell>
          <cell r="C8">
            <v>83.8</v>
          </cell>
          <cell r="D8">
            <v>37.786999999999999</v>
          </cell>
        </row>
        <row r="9">
          <cell r="A9" t="str">
            <v>Q2/96</v>
          </cell>
          <cell r="B9">
            <v>37.741999999999997</v>
          </cell>
          <cell r="C9">
            <v>86</v>
          </cell>
          <cell r="D9">
            <v>37.826999999999998</v>
          </cell>
        </row>
        <row r="10">
          <cell r="A10" t="str">
            <v>Q3/96</v>
          </cell>
          <cell r="B10">
            <v>37.688000000000002</v>
          </cell>
          <cell r="C10">
            <v>86.6</v>
          </cell>
          <cell r="D10">
            <v>37.764000000000003</v>
          </cell>
        </row>
        <row r="11">
          <cell r="A11" t="str">
            <v>Q4/96</v>
          </cell>
          <cell r="B11">
            <v>37.618000000000002</v>
          </cell>
          <cell r="C11">
            <v>86.7</v>
          </cell>
          <cell r="D11">
            <v>37.694000000000003</v>
          </cell>
        </row>
        <row r="12">
          <cell r="A12" t="str">
            <v>Q1/97</v>
          </cell>
          <cell r="B12">
            <v>37.567999999999998</v>
          </cell>
          <cell r="C12">
            <v>86.1</v>
          </cell>
          <cell r="D12">
            <v>37.648000000000003</v>
          </cell>
        </row>
        <row r="13">
          <cell r="A13" t="str">
            <v>Q2/97</v>
          </cell>
          <cell r="B13">
            <v>37.613999999999997</v>
          </cell>
          <cell r="C13">
            <v>87.5</v>
          </cell>
          <cell r="D13">
            <v>37.698</v>
          </cell>
        </row>
        <row r="14">
          <cell r="A14" t="str">
            <v>Q3/97</v>
          </cell>
          <cell r="B14">
            <v>37.667999999999999</v>
          </cell>
          <cell r="C14">
            <v>88.2</v>
          </cell>
          <cell r="D14">
            <v>37.756999999999998</v>
          </cell>
        </row>
        <row r="15">
          <cell r="A15" t="str">
            <v>Q4/97</v>
          </cell>
          <cell r="B15">
            <v>37.658000000000001</v>
          </cell>
          <cell r="C15">
            <v>89.4</v>
          </cell>
          <cell r="D15">
            <v>37.747</v>
          </cell>
        </row>
        <row r="16">
          <cell r="A16" t="str">
            <v>Q1/98</v>
          </cell>
          <cell r="B16">
            <v>37.771000000000001</v>
          </cell>
          <cell r="C16">
            <v>90.7</v>
          </cell>
          <cell r="D16">
            <v>37.856000000000002</v>
          </cell>
        </row>
        <row r="17">
          <cell r="A17" t="str">
            <v>Q2/98</v>
          </cell>
          <cell r="B17">
            <v>37.957999999999998</v>
          </cell>
          <cell r="C17">
            <v>90.7</v>
          </cell>
          <cell r="D17">
            <v>38.048999999999999</v>
          </cell>
        </row>
        <row r="18">
          <cell r="A18" t="str">
            <v>Q3/98</v>
          </cell>
          <cell r="B18">
            <v>38.162999999999997</v>
          </cell>
          <cell r="C18">
            <v>91</v>
          </cell>
          <cell r="D18">
            <v>38.26</v>
          </cell>
        </row>
        <row r="19">
          <cell r="A19" t="str">
            <v>Q4/98</v>
          </cell>
          <cell r="B19">
            <v>38.323</v>
          </cell>
          <cell r="C19">
            <v>89.6</v>
          </cell>
          <cell r="D19">
            <v>38.415999999999997</v>
          </cell>
        </row>
        <row r="20">
          <cell r="A20" t="str">
            <v>Q1/99</v>
          </cell>
          <cell r="B20">
            <v>38.412999999999997</v>
          </cell>
          <cell r="C20">
            <v>90.1</v>
          </cell>
          <cell r="D20">
            <v>38.509</v>
          </cell>
        </row>
        <row r="21">
          <cell r="A21" t="str">
            <v>Q2/99</v>
          </cell>
          <cell r="B21">
            <v>38.423000000000002</v>
          </cell>
          <cell r="C21">
            <v>90.8</v>
          </cell>
          <cell r="D21">
            <v>38.508000000000003</v>
          </cell>
        </row>
        <row r="22">
          <cell r="A22" t="str">
            <v>Q3/99</v>
          </cell>
          <cell r="B22">
            <v>38.74</v>
          </cell>
          <cell r="C22">
            <v>92</v>
          </cell>
          <cell r="D22">
            <v>38.844999999999999</v>
          </cell>
        </row>
        <row r="23">
          <cell r="A23" t="str">
            <v>Q4/99</v>
          </cell>
          <cell r="B23">
            <v>38.884</v>
          </cell>
          <cell r="C23">
            <v>92.8</v>
          </cell>
          <cell r="D23">
            <v>39.012</v>
          </cell>
        </row>
        <row r="24">
          <cell r="A24" t="str">
            <v>Q1/00</v>
          </cell>
          <cell r="B24">
            <v>39.067</v>
          </cell>
          <cell r="C24">
            <v>93.4</v>
          </cell>
          <cell r="D24">
            <v>39.197000000000003</v>
          </cell>
        </row>
        <row r="25">
          <cell r="A25" t="str">
            <v>Q2/00</v>
          </cell>
          <cell r="B25">
            <v>39.226999999999997</v>
          </cell>
          <cell r="C25">
            <v>95.6</v>
          </cell>
          <cell r="D25">
            <v>39.347999999999999</v>
          </cell>
        </row>
        <row r="26">
          <cell r="A26" t="str">
            <v>Q3/00</v>
          </cell>
          <cell r="B26">
            <v>39.295000000000002</v>
          </cell>
          <cell r="C26">
            <v>97</v>
          </cell>
          <cell r="D26">
            <v>39.427999999999997</v>
          </cell>
        </row>
        <row r="27">
          <cell r="A27" t="str">
            <v>Q4/00</v>
          </cell>
          <cell r="B27">
            <v>39.438000000000002</v>
          </cell>
          <cell r="C27">
            <v>97.2</v>
          </cell>
          <cell r="D27">
            <v>39.555999999999997</v>
          </cell>
        </row>
        <row r="28">
          <cell r="A28" t="str">
            <v>Q1/01</v>
          </cell>
          <cell r="B28">
            <v>39.345999999999997</v>
          </cell>
          <cell r="C28">
            <v>97.5</v>
          </cell>
          <cell r="D28">
            <v>39.505000000000003</v>
          </cell>
        </row>
        <row r="29">
          <cell r="A29" t="str">
            <v>Q2/01</v>
          </cell>
          <cell r="B29">
            <v>39.362000000000002</v>
          </cell>
          <cell r="C29">
            <v>96</v>
          </cell>
          <cell r="D29">
            <v>39.51</v>
          </cell>
        </row>
        <row r="30">
          <cell r="A30" t="str">
            <v>Q3/01</v>
          </cell>
          <cell r="B30">
            <v>39.322000000000003</v>
          </cell>
          <cell r="C30">
            <v>95.3</v>
          </cell>
          <cell r="D30">
            <v>39.451999999999998</v>
          </cell>
        </row>
        <row r="31">
          <cell r="A31" t="str">
            <v>Q4/01</v>
          </cell>
          <cell r="B31">
            <v>39.345999999999997</v>
          </cell>
          <cell r="C31">
            <v>93.5</v>
          </cell>
          <cell r="D31">
            <v>39.475000000000001</v>
          </cell>
        </row>
        <row r="32">
          <cell r="A32" t="str">
            <v>Q1/02</v>
          </cell>
          <cell r="B32">
            <v>39.347000000000001</v>
          </cell>
          <cell r="C32">
            <v>93.8</v>
          </cell>
          <cell r="D32">
            <v>39.470999999999997</v>
          </cell>
        </row>
        <row r="33">
          <cell r="A33" t="str">
            <v>Q2/02</v>
          </cell>
          <cell r="B33">
            <v>39.195999999999998</v>
          </cell>
          <cell r="C33">
            <v>94.3</v>
          </cell>
          <cell r="D33">
            <v>39.347000000000001</v>
          </cell>
        </row>
        <row r="34">
          <cell r="A34" t="str">
            <v>Q3/02</v>
          </cell>
          <cell r="B34">
            <v>39.043999999999997</v>
          </cell>
          <cell r="C34">
            <v>94.8</v>
          </cell>
          <cell r="D34">
            <v>39.18</v>
          </cell>
        </row>
        <row r="35">
          <cell r="A35" t="str">
            <v>Q4/02</v>
          </cell>
          <cell r="B35">
            <v>38.918999999999997</v>
          </cell>
          <cell r="C35">
            <v>94.3</v>
          </cell>
          <cell r="D35">
            <v>39.034999999999997</v>
          </cell>
        </row>
        <row r="36">
          <cell r="A36" t="str">
            <v>Q1/03</v>
          </cell>
          <cell r="B36">
            <v>38.866999999999997</v>
          </cell>
          <cell r="C36">
            <v>94.6</v>
          </cell>
          <cell r="D36">
            <v>38.99</v>
          </cell>
        </row>
        <row r="37">
          <cell r="A37" t="str">
            <v>Q2/03</v>
          </cell>
          <cell r="B37">
            <v>38.786000000000001</v>
          </cell>
          <cell r="C37">
            <v>93.9</v>
          </cell>
          <cell r="D37">
            <v>38.920999999999999</v>
          </cell>
        </row>
        <row r="38">
          <cell r="A38" t="str">
            <v>Q3/03</v>
          </cell>
          <cell r="B38">
            <v>38.764000000000003</v>
          </cell>
          <cell r="C38">
            <v>93.7</v>
          </cell>
          <cell r="D38">
            <v>38.89</v>
          </cell>
        </row>
        <row r="39">
          <cell r="A39" t="str">
            <v>Q4/03</v>
          </cell>
          <cell r="B39">
            <v>38.755000000000003</v>
          </cell>
          <cell r="C39">
            <v>95.7</v>
          </cell>
          <cell r="D39">
            <v>38.872999999999998</v>
          </cell>
        </row>
        <row r="40">
          <cell r="A40" t="str">
            <v>Q1/04</v>
          </cell>
          <cell r="B40">
            <v>38.881999999999998</v>
          </cell>
          <cell r="C40">
            <v>95.9</v>
          </cell>
          <cell r="D40">
            <v>39</v>
          </cell>
        </row>
        <row r="41">
          <cell r="A41" t="str">
            <v>Q2/04</v>
          </cell>
          <cell r="B41">
            <v>38.92</v>
          </cell>
          <cell r="C41">
            <v>97.1</v>
          </cell>
          <cell r="D41">
            <v>39.048000000000002</v>
          </cell>
        </row>
        <row r="42">
          <cell r="A42" t="str">
            <v>Q3/04</v>
          </cell>
          <cell r="B42">
            <v>38.932000000000002</v>
          </cell>
          <cell r="C42">
            <v>97.3</v>
          </cell>
          <cell r="D42">
            <v>39.049999999999997</v>
          </cell>
        </row>
        <row r="43">
          <cell r="A43" t="str">
            <v>Q4/04</v>
          </cell>
          <cell r="B43">
            <v>38.927999999999997</v>
          </cell>
          <cell r="C43">
            <v>96.9</v>
          </cell>
          <cell r="D43">
            <v>39.039000000000001</v>
          </cell>
        </row>
        <row r="44">
          <cell r="A44" t="str">
            <v>Q1/05</v>
          </cell>
          <cell r="B44">
            <v>38.825000000000003</v>
          </cell>
          <cell r="C44">
            <v>97.7</v>
          </cell>
          <cell r="D44">
            <v>38.933999999999997</v>
          </cell>
        </row>
        <row r="45">
          <cell r="A45" t="str">
            <v>Q2/05</v>
          </cell>
          <cell r="B45">
            <v>38.807000000000002</v>
          </cell>
          <cell r="C45">
            <v>98.8</v>
          </cell>
          <cell r="D45">
            <v>38.917000000000002</v>
          </cell>
        </row>
        <row r="46">
          <cell r="A46" t="str">
            <v>Q3/05</v>
          </cell>
          <cell r="B46">
            <v>38.880000000000003</v>
          </cell>
          <cell r="C46">
            <v>100.1</v>
          </cell>
          <cell r="D46">
            <v>38.993000000000002</v>
          </cell>
        </row>
        <row r="47">
          <cell r="A47" t="str">
            <v>Q4/05</v>
          </cell>
          <cell r="B47">
            <v>38.970999999999997</v>
          </cell>
          <cell r="C47">
            <v>101.9</v>
          </cell>
          <cell r="D47">
            <v>39.063000000000002</v>
          </cell>
        </row>
        <row r="48">
          <cell r="A48" t="str">
            <v>Q1/06</v>
          </cell>
          <cell r="B48">
            <v>38.859000000000002</v>
          </cell>
          <cell r="C48">
            <v>101.9</v>
          </cell>
          <cell r="D48">
            <v>38.94</v>
          </cell>
        </row>
        <row r="49">
          <cell r="A49" t="str">
            <v>Q2/06</v>
          </cell>
          <cell r="B49">
            <v>39.042000000000002</v>
          </cell>
          <cell r="C49">
            <v>104.6</v>
          </cell>
          <cell r="D49">
            <v>39.125</v>
          </cell>
        </row>
        <row r="50">
          <cell r="A50" t="str">
            <v>Q3/06</v>
          </cell>
          <cell r="B50">
            <v>39.216999999999999</v>
          </cell>
          <cell r="C50">
            <v>106.8</v>
          </cell>
          <cell r="D50">
            <v>39.283000000000001</v>
          </cell>
        </row>
        <row r="51">
          <cell r="A51" t="str">
            <v>Q4/06</v>
          </cell>
          <cell r="B51">
            <v>39.347000000000001</v>
          </cell>
          <cell r="C51">
            <v>108</v>
          </cell>
          <cell r="D51">
            <v>39.420999999999999</v>
          </cell>
        </row>
        <row r="52">
          <cell r="A52" t="str">
            <v>Q1/07</v>
          </cell>
          <cell r="B52">
            <v>39.597999999999999</v>
          </cell>
          <cell r="C52">
            <v>109.8</v>
          </cell>
          <cell r="D52">
            <v>39.664999999999999</v>
          </cell>
        </row>
        <row r="53">
          <cell r="A53" t="str">
            <v>Q2/07</v>
          </cell>
          <cell r="B53">
            <v>39.747</v>
          </cell>
          <cell r="C53">
            <v>110.5</v>
          </cell>
          <cell r="D53">
            <v>39.802999999999997</v>
          </cell>
        </row>
        <row r="54">
          <cell r="A54" t="str">
            <v>Q3/07</v>
          </cell>
          <cell r="B54">
            <v>39.837000000000003</v>
          </cell>
          <cell r="C54">
            <v>112.5</v>
          </cell>
          <cell r="D54">
            <v>39.909999999999997</v>
          </cell>
        </row>
        <row r="55">
          <cell r="A55" t="str">
            <v>Q4/07</v>
          </cell>
          <cell r="B55">
            <v>39.984999999999999</v>
          </cell>
          <cell r="C55">
            <v>113.5</v>
          </cell>
          <cell r="D55">
            <v>40.052999999999997</v>
          </cell>
        </row>
        <row r="56">
          <cell r="A56" t="str">
            <v>Q1/08</v>
          </cell>
          <cell r="B56">
            <v>40.19</v>
          </cell>
          <cell r="C56">
            <v>115.1</v>
          </cell>
          <cell r="D56">
            <v>40.249000000000002</v>
          </cell>
        </row>
        <row r="57">
          <cell r="A57" t="str">
            <v>Q2/08</v>
          </cell>
          <cell r="B57">
            <v>40.256999999999998</v>
          </cell>
          <cell r="C57">
            <v>113.6</v>
          </cell>
          <cell r="D57">
            <v>40.304000000000002</v>
          </cell>
        </row>
        <row r="58">
          <cell r="A58" t="str">
            <v>Q3/08</v>
          </cell>
          <cell r="B58">
            <v>40.351999999999997</v>
          </cell>
          <cell r="C58">
            <v>112.3</v>
          </cell>
          <cell r="D58">
            <v>40.4</v>
          </cell>
        </row>
        <row r="59">
          <cell r="A59" t="str">
            <v>Q4/08</v>
          </cell>
          <cell r="B59">
            <v>40.390999999999998</v>
          </cell>
          <cell r="C59">
            <v>105.1</v>
          </cell>
          <cell r="D59">
            <v>40.444000000000003</v>
          </cell>
        </row>
        <row r="60">
          <cell r="A60" t="str">
            <v>Q1/09</v>
          </cell>
          <cell r="B60">
            <v>40.405000000000001</v>
          </cell>
          <cell r="C60">
            <v>92.6</v>
          </cell>
          <cell r="D60">
            <v>40.457999999999998</v>
          </cell>
        </row>
        <row r="61">
          <cell r="A61" t="str">
            <v>Q2/09</v>
          </cell>
          <cell r="B61">
            <v>40.308999999999997</v>
          </cell>
          <cell r="C61">
            <v>92.3</v>
          </cell>
          <cell r="D61">
            <v>40.36</v>
          </cell>
        </row>
        <row r="62">
          <cell r="A62" t="str">
            <v>Q3/09</v>
          </cell>
          <cell r="B62">
            <v>40.270000000000003</v>
          </cell>
          <cell r="C62">
            <v>95.4</v>
          </cell>
          <cell r="D62">
            <v>40.317999999999998</v>
          </cell>
        </row>
        <row r="63">
          <cell r="A63" t="str">
            <v>Q4/09</v>
          </cell>
          <cell r="B63">
            <v>40.313000000000002</v>
          </cell>
          <cell r="C63">
            <v>96.8</v>
          </cell>
          <cell r="D63">
            <v>40.353000000000002</v>
          </cell>
        </row>
        <row r="64">
          <cell r="A64" t="str">
            <v>Q1/10</v>
          </cell>
          <cell r="B64">
            <v>40.322000000000003</v>
          </cell>
          <cell r="C64">
            <v>98.1</v>
          </cell>
          <cell r="D64">
            <v>40.363</v>
          </cell>
        </row>
        <row r="65">
          <cell r="A65" t="str">
            <v>Q2/10</v>
          </cell>
          <cell r="B65">
            <v>40.512999999999998</v>
          </cell>
          <cell r="C65">
            <v>103.6</v>
          </cell>
          <cell r="D65">
            <v>40.552</v>
          </cell>
        </row>
        <row r="66">
          <cell r="A66" t="str">
            <v>Q3/10</v>
          </cell>
          <cell r="B66">
            <v>40.646999999999998</v>
          </cell>
          <cell r="C66">
            <v>105.2</v>
          </cell>
          <cell r="D66">
            <v>40.686999999999998</v>
          </cell>
        </row>
        <row r="67">
          <cell r="A67" t="str">
            <v>Q4/10</v>
          </cell>
          <cell r="B67">
            <v>40.78</v>
          </cell>
          <cell r="C67">
            <v>108.2</v>
          </cell>
          <cell r="D67">
            <v>40.808999999999997</v>
          </cell>
        </row>
        <row r="68">
          <cell r="A68" t="str">
            <v>Q1/11</v>
          </cell>
          <cell r="B68">
            <v>40.923999999999999</v>
          </cell>
          <cell r="C68">
            <v>110.7</v>
          </cell>
          <cell r="D68">
            <v>40.956000000000003</v>
          </cell>
        </row>
        <row r="69">
          <cell r="A69" t="str">
            <v>Q2/11</v>
          </cell>
          <cell r="B69">
            <v>41.064</v>
          </cell>
          <cell r="C69">
            <v>111.9</v>
          </cell>
          <cell r="D69">
            <v>41.103999999999999</v>
          </cell>
        </row>
        <row r="70">
          <cell r="A70" t="str">
            <v>Q3/11</v>
          </cell>
          <cell r="B70">
            <v>41.185000000000002</v>
          </cell>
          <cell r="C70">
            <v>113.8</v>
          </cell>
          <cell r="D70">
            <v>41.234999999999999</v>
          </cell>
        </row>
        <row r="71">
          <cell r="A71" t="str">
            <v>Q4/11</v>
          </cell>
          <cell r="B71">
            <v>41.292999999999999</v>
          </cell>
          <cell r="C71">
            <v>111.9</v>
          </cell>
          <cell r="D71">
            <v>41.360999999999997</v>
          </cell>
        </row>
        <row r="72">
          <cell r="A72" t="str">
            <v>Q1/12</v>
          </cell>
          <cell r="B72">
            <v>41.470999999999997</v>
          </cell>
          <cell r="C72">
            <v>111.5</v>
          </cell>
          <cell r="D72">
            <v>41.526000000000003</v>
          </cell>
        </row>
        <row r="73">
          <cell r="A73" t="str">
            <v>Q2/12</v>
          </cell>
          <cell r="B73">
            <v>41.569000000000003</v>
          </cell>
          <cell r="C73">
            <v>111.7</v>
          </cell>
          <cell r="D73">
            <v>41.615000000000002</v>
          </cell>
        </row>
        <row r="74">
          <cell r="A74" t="str">
            <v>Q3/12</v>
          </cell>
        </row>
        <row r="75">
          <cell r="A75" t="str">
            <v>Q4/12</v>
          </cell>
        </row>
        <row r="76">
          <cell r="A76" t="str">
            <v>Q1/13</v>
          </cell>
        </row>
        <row r="77">
          <cell r="A77" t="str">
            <v>Q2/13</v>
          </cell>
        </row>
        <row r="78">
          <cell r="A78" t="str">
            <v>Q3/13</v>
          </cell>
        </row>
        <row r="79">
          <cell r="A79" t="str">
            <v>Q4/13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_Übersicht_nsb_Bericht"/>
      <sheetName val="FeriSpec"/>
      <sheetName val="Tabelle1"/>
      <sheetName val="IND_Übersicht_nsb_Bericht (2)"/>
      <sheetName val="Auftragseingänge"/>
      <sheetName val="Bundestagswahl"/>
    </sheetNames>
    <sheetDataSet>
      <sheetData sheetId="0" refreshError="1"/>
      <sheetData sheetId="1" refreshError="1"/>
      <sheetData sheetId="2">
        <row r="1">
          <cell r="AA1" t="str">
            <v>Titel</v>
          </cell>
          <cell r="BA1" t="str">
            <v>Titel</v>
          </cell>
          <cell r="BB1" t="str">
            <v>Germany</v>
          </cell>
          <cell r="BC1" t="str">
            <v>Germany</v>
          </cell>
          <cell r="BD1" t="str">
            <v>Germany</v>
          </cell>
          <cell r="BE1" t="str">
            <v>Germany</v>
          </cell>
          <cell r="BF1" t="str">
            <v>Germany</v>
          </cell>
          <cell r="BG1" t="str">
            <v>Germany</v>
          </cell>
          <cell r="BH1" t="str">
            <v>Germany</v>
          </cell>
          <cell r="BI1" t="str">
            <v>Deutschland, Gesamt</v>
          </cell>
          <cell r="BJ1" t="str">
            <v>Deutschland, Gesamt</v>
          </cell>
        </row>
        <row r="2">
          <cell r="BA2" t="str">
            <v>Untertitel</v>
          </cell>
          <cell r="BB2" t="str">
            <v>Major purchases planned; next 12 mo.; Consumers; Balance, %, sa;</v>
          </cell>
          <cell r="BC2" t="str">
            <v>Major purchases intended; currently; Consumers; Balance, %, sa;</v>
          </cell>
          <cell r="BD2" t="str">
            <v>Consumer confidence; Balance, %, sa;</v>
          </cell>
          <cell r="BE2" t="str">
            <v>Price trend assessment, last 12 mo.; Consumers; Balance, %, sa;</v>
          </cell>
          <cell r="BF2" t="str">
            <v>Price trend expectations, next 12 mo.; Consumers; Balance, %, sa;</v>
          </cell>
          <cell r="BG2" t="str">
            <v>Financial situation, last 12 mo.; Consumers; Balance, %, sa;</v>
          </cell>
          <cell r="BH2" t="str">
            <v>Financial situation, next 12 mo.; Consumers; Balance, %, sa;</v>
          </cell>
          <cell r="BI2" t="str">
            <v>Consumer climate; 2000=100, sa;;</v>
          </cell>
          <cell r="BJ2" t="str">
            <v>Consumer climate; Balance, %, sa;</v>
          </cell>
        </row>
        <row r="3">
          <cell r="BA3" t="str">
            <v>Transformation</v>
          </cell>
          <cell r="BB3" t="str">
            <v>-</v>
          </cell>
          <cell r="BC3" t="str">
            <v>-</v>
          </cell>
          <cell r="BD3" t="str">
            <v>-</v>
          </cell>
          <cell r="BE3" t="str">
            <v>-</v>
          </cell>
          <cell r="BF3" t="str">
            <v>-</v>
          </cell>
          <cell r="BG3" t="str">
            <v>-</v>
          </cell>
          <cell r="BH3" t="str">
            <v>-</v>
          </cell>
          <cell r="BI3" t="str">
            <v>-</v>
          </cell>
          <cell r="BJ3" t="str">
            <v>-</v>
          </cell>
        </row>
        <row r="4">
          <cell r="BA4" t="str">
            <v>Jan'91</v>
          </cell>
          <cell r="BB4">
            <v>-17.600000000000001</v>
          </cell>
          <cell r="BC4">
            <v>-13.5</v>
          </cell>
          <cell r="BD4">
            <v>-5.9</v>
          </cell>
          <cell r="BE4">
            <v>26.9</v>
          </cell>
          <cell r="BF4">
            <v>52.7</v>
          </cell>
          <cell r="BG4">
            <v>0.4</v>
          </cell>
          <cell r="BH4">
            <v>-0.8</v>
          </cell>
          <cell r="BJ4">
            <v>-5.9</v>
          </cell>
        </row>
        <row r="5">
          <cell r="BA5" t="str">
            <v>Feb'91</v>
          </cell>
          <cell r="BB5">
            <v>-16.100000000000001</v>
          </cell>
          <cell r="BC5">
            <v>-12</v>
          </cell>
          <cell r="BD5">
            <v>-8.3000000000000007</v>
          </cell>
          <cell r="BE5">
            <v>25.3</v>
          </cell>
          <cell r="BF5">
            <v>55.5</v>
          </cell>
          <cell r="BG5">
            <v>0.3</v>
          </cell>
          <cell r="BH5">
            <v>-2.1</v>
          </cell>
          <cell r="BJ5">
            <v>-8.3000000000000007</v>
          </cell>
        </row>
        <row r="6">
          <cell r="BA6" t="str">
            <v>Mar'91</v>
          </cell>
          <cell r="BB6">
            <v>-19.3</v>
          </cell>
          <cell r="BC6">
            <v>-6.9</v>
          </cell>
          <cell r="BD6">
            <v>-12.1</v>
          </cell>
          <cell r="BE6">
            <v>28.7</v>
          </cell>
          <cell r="BF6">
            <v>57.9</v>
          </cell>
          <cell r="BG6">
            <v>-2.9</v>
          </cell>
          <cell r="BH6">
            <v>-7.2</v>
          </cell>
          <cell r="BJ6">
            <v>-12.1</v>
          </cell>
        </row>
        <row r="7">
          <cell r="BA7" t="str">
            <v>Apr'91</v>
          </cell>
          <cell r="BB7">
            <v>-20.2</v>
          </cell>
          <cell r="BC7">
            <v>-9.8000000000000007</v>
          </cell>
          <cell r="BD7">
            <v>-10.6</v>
          </cell>
          <cell r="BE7">
            <v>29</v>
          </cell>
          <cell r="BF7">
            <v>50</v>
          </cell>
          <cell r="BG7">
            <v>-2</v>
          </cell>
          <cell r="BH7">
            <v>-3.6</v>
          </cell>
          <cell r="BJ7">
            <v>-10.6</v>
          </cell>
        </row>
        <row r="8">
          <cell r="BA8" t="str">
            <v>May'91</v>
          </cell>
          <cell r="BB8">
            <v>-17.7</v>
          </cell>
          <cell r="BC8">
            <v>-8.6</v>
          </cell>
          <cell r="BD8">
            <v>-9.4</v>
          </cell>
          <cell r="BE8">
            <v>31.4</v>
          </cell>
          <cell r="BF8">
            <v>53.5</v>
          </cell>
          <cell r="BG8">
            <v>-1.4</v>
          </cell>
          <cell r="BH8">
            <v>-2.9</v>
          </cell>
          <cell r="BJ8">
            <v>-9.4</v>
          </cell>
        </row>
        <row r="9">
          <cell r="BA9" t="str">
            <v>Jun'91</v>
          </cell>
          <cell r="BB9">
            <v>-17.8</v>
          </cell>
          <cell r="BC9">
            <v>-10.199999999999999</v>
          </cell>
          <cell r="BD9">
            <v>-8.4</v>
          </cell>
          <cell r="BE9">
            <v>32.200000000000003</v>
          </cell>
          <cell r="BF9">
            <v>53.5</v>
          </cell>
          <cell r="BG9">
            <v>-3.1</v>
          </cell>
          <cell r="BH9">
            <v>-4.7</v>
          </cell>
          <cell r="BJ9">
            <v>-8.4</v>
          </cell>
        </row>
        <row r="10">
          <cell r="BA10" t="str">
            <v>Jul'91</v>
          </cell>
          <cell r="BB10">
            <v>-19.7</v>
          </cell>
          <cell r="BC10">
            <v>-15.6</v>
          </cell>
          <cell r="BD10">
            <v>-14.7</v>
          </cell>
          <cell r="BE10">
            <v>45.4</v>
          </cell>
          <cell r="BF10">
            <v>57.5</v>
          </cell>
          <cell r="BG10">
            <v>-11.2</v>
          </cell>
          <cell r="BH10">
            <v>-11.6</v>
          </cell>
          <cell r="BJ10">
            <v>-14.7</v>
          </cell>
        </row>
        <row r="11">
          <cell r="BA11" t="str">
            <v>Aug'91</v>
          </cell>
          <cell r="BB11">
            <v>-21</v>
          </cell>
          <cell r="BC11">
            <v>-13.5</v>
          </cell>
          <cell r="BD11">
            <v>-15.3</v>
          </cell>
          <cell r="BE11">
            <v>50.1</v>
          </cell>
          <cell r="BF11">
            <v>57.4</v>
          </cell>
          <cell r="BG11">
            <v>-13.4</v>
          </cell>
          <cell r="BH11">
            <v>-10.7</v>
          </cell>
          <cell r="BJ11">
            <v>-15.3</v>
          </cell>
        </row>
        <row r="12">
          <cell r="BA12" t="str">
            <v>Sep'91</v>
          </cell>
          <cell r="BB12">
            <v>-20.399999999999999</v>
          </cell>
          <cell r="BC12">
            <v>-15.6</v>
          </cell>
          <cell r="BD12">
            <v>-9.9</v>
          </cell>
          <cell r="BE12">
            <v>48</v>
          </cell>
          <cell r="BF12">
            <v>53.2</v>
          </cell>
          <cell r="BG12">
            <v>-13</v>
          </cell>
          <cell r="BH12">
            <v>-8.9</v>
          </cell>
          <cell r="BJ12">
            <v>-9.9</v>
          </cell>
        </row>
        <row r="13">
          <cell r="BA13" t="str">
            <v>Oct'91</v>
          </cell>
          <cell r="BB13">
            <v>-20</v>
          </cell>
          <cell r="BC13">
            <v>-16.899999999999999</v>
          </cell>
          <cell r="BD13">
            <v>-9.1</v>
          </cell>
          <cell r="BE13">
            <v>45.7</v>
          </cell>
          <cell r="BF13">
            <v>48.3</v>
          </cell>
          <cell r="BG13">
            <v>-13.4</v>
          </cell>
          <cell r="BH13">
            <v>-8.3000000000000007</v>
          </cell>
          <cell r="BJ13">
            <v>-9.1</v>
          </cell>
        </row>
        <row r="14">
          <cell r="BA14" t="str">
            <v>Nov'91</v>
          </cell>
          <cell r="BB14">
            <v>-23.5</v>
          </cell>
          <cell r="BC14">
            <v>-17</v>
          </cell>
          <cell r="BD14">
            <v>-9.3000000000000007</v>
          </cell>
          <cell r="BE14">
            <v>45.7</v>
          </cell>
          <cell r="BF14">
            <v>48.1</v>
          </cell>
          <cell r="BG14">
            <v>-13.4</v>
          </cell>
          <cell r="BH14">
            <v>-7.6</v>
          </cell>
          <cell r="BJ14">
            <v>-9.3000000000000007</v>
          </cell>
        </row>
        <row r="15">
          <cell r="BA15" t="str">
            <v>Dec'91</v>
          </cell>
          <cell r="BB15">
            <v>-19.100000000000001</v>
          </cell>
          <cell r="BC15">
            <v>-12</v>
          </cell>
          <cell r="BD15">
            <v>-9.8000000000000007</v>
          </cell>
          <cell r="BE15">
            <v>46.9</v>
          </cell>
          <cell r="BF15">
            <v>48.9</v>
          </cell>
          <cell r="BG15">
            <v>-12.6</v>
          </cell>
          <cell r="BH15">
            <v>-6.6</v>
          </cell>
          <cell r="BJ15">
            <v>-9.8000000000000007</v>
          </cell>
        </row>
        <row r="16">
          <cell r="BA16" t="str">
            <v>Jan'92</v>
          </cell>
          <cell r="BB16">
            <v>-22</v>
          </cell>
          <cell r="BC16">
            <v>-15</v>
          </cell>
          <cell r="BD16">
            <v>-10.6</v>
          </cell>
          <cell r="BE16">
            <v>46.9</v>
          </cell>
          <cell r="BF16">
            <v>44.8</v>
          </cell>
          <cell r="BG16">
            <v>-12.4</v>
          </cell>
          <cell r="BH16">
            <v>-6.8</v>
          </cell>
          <cell r="BJ16">
            <v>-10.6</v>
          </cell>
        </row>
        <row r="17">
          <cell r="BA17" t="str">
            <v>Feb'92</v>
          </cell>
          <cell r="BB17">
            <v>-20.9</v>
          </cell>
          <cell r="BC17">
            <v>-13.6</v>
          </cell>
          <cell r="BD17">
            <v>-9.4</v>
          </cell>
          <cell r="BE17">
            <v>49.4</v>
          </cell>
          <cell r="BF17">
            <v>45.9</v>
          </cell>
          <cell r="BG17">
            <v>-10.9</v>
          </cell>
          <cell r="BH17">
            <v>-5.7</v>
          </cell>
          <cell r="BJ17">
            <v>-9.4</v>
          </cell>
        </row>
        <row r="18">
          <cell r="BA18" t="str">
            <v>Mar'92</v>
          </cell>
          <cell r="BB18">
            <v>-22.4</v>
          </cell>
          <cell r="BC18">
            <v>-15.8</v>
          </cell>
          <cell r="BD18">
            <v>-11.8</v>
          </cell>
          <cell r="BE18">
            <v>50.7</v>
          </cell>
          <cell r="BF18">
            <v>44.3</v>
          </cell>
          <cell r="BG18">
            <v>-12.9</v>
          </cell>
          <cell r="BH18">
            <v>-7</v>
          </cell>
          <cell r="BJ18">
            <v>-11.8</v>
          </cell>
        </row>
        <row r="19">
          <cell r="BA19" t="str">
            <v>Apr'92</v>
          </cell>
          <cell r="BB19">
            <v>-22.3</v>
          </cell>
          <cell r="BC19">
            <v>-17.2</v>
          </cell>
          <cell r="BD19">
            <v>-15.1</v>
          </cell>
          <cell r="BE19">
            <v>52.7</v>
          </cell>
          <cell r="BF19">
            <v>47.4</v>
          </cell>
          <cell r="BG19">
            <v>-16.899999999999999</v>
          </cell>
          <cell r="BH19">
            <v>-10.5</v>
          </cell>
          <cell r="BJ19">
            <v>-15.1</v>
          </cell>
        </row>
        <row r="20">
          <cell r="BA20" t="str">
            <v>May'92</v>
          </cell>
          <cell r="BB20">
            <v>-22.6</v>
          </cell>
          <cell r="BC20">
            <v>-18.600000000000001</v>
          </cell>
          <cell r="BD20">
            <v>-16.8</v>
          </cell>
          <cell r="BE20">
            <v>55.4</v>
          </cell>
          <cell r="BF20">
            <v>47.9</v>
          </cell>
          <cell r="BG20">
            <v>-18</v>
          </cell>
          <cell r="BH20">
            <v>-11.6</v>
          </cell>
          <cell r="BJ20">
            <v>-16.8</v>
          </cell>
        </row>
        <row r="21">
          <cell r="BA21" t="str">
            <v>Jun'92</v>
          </cell>
          <cell r="BB21">
            <v>-21.9</v>
          </cell>
          <cell r="BC21">
            <v>-18.2</v>
          </cell>
          <cell r="BD21">
            <v>-13.8</v>
          </cell>
          <cell r="BE21">
            <v>53</v>
          </cell>
          <cell r="BF21">
            <v>45.8</v>
          </cell>
          <cell r="BG21">
            <v>-17.600000000000001</v>
          </cell>
          <cell r="BH21">
            <v>-9.4</v>
          </cell>
          <cell r="BJ21">
            <v>-13.8</v>
          </cell>
        </row>
        <row r="22">
          <cell r="BA22" t="str">
            <v>Jul'92</v>
          </cell>
          <cell r="BB22">
            <v>-20.3</v>
          </cell>
          <cell r="BC22">
            <v>-15.9</v>
          </cell>
          <cell r="BD22">
            <v>-12.6</v>
          </cell>
          <cell r="BE22">
            <v>50.8</v>
          </cell>
          <cell r="BF22">
            <v>42.7</v>
          </cell>
          <cell r="BG22">
            <v>-13.7</v>
          </cell>
          <cell r="BH22">
            <v>-6.9</v>
          </cell>
          <cell r="BJ22">
            <v>-12.6</v>
          </cell>
        </row>
        <row r="23">
          <cell r="BA23" t="str">
            <v>Aug'92</v>
          </cell>
          <cell r="BB23">
            <v>-20.5</v>
          </cell>
          <cell r="BC23">
            <v>-13.9</v>
          </cell>
          <cell r="BD23">
            <v>-12.9</v>
          </cell>
          <cell r="BE23">
            <v>50.9</v>
          </cell>
          <cell r="BF23">
            <v>42.7</v>
          </cell>
          <cell r="BG23">
            <v>-11.9</v>
          </cell>
          <cell r="BH23">
            <v>-7.3</v>
          </cell>
          <cell r="BJ23">
            <v>-12.9</v>
          </cell>
        </row>
        <row r="24">
          <cell r="BA24" t="str">
            <v>Sep'92</v>
          </cell>
          <cell r="BB24">
            <v>-23.8</v>
          </cell>
          <cell r="BC24">
            <v>-15.7</v>
          </cell>
          <cell r="BD24">
            <v>-15.8</v>
          </cell>
          <cell r="BE24">
            <v>49.8</v>
          </cell>
          <cell r="BF24">
            <v>44.2</v>
          </cell>
          <cell r="BG24">
            <v>-13.7</v>
          </cell>
          <cell r="BH24">
            <v>-8.3000000000000007</v>
          </cell>
          <cell r="BJ24">
            <v>-15.8</v>
          </cell>
        </row>
        <row r="25">
          <cell r="BA25" t="str">
            <v>Oct'92</v>
          </cell>
          <cell r="BB25">
            <v>-22.1</v>
          </cell>
          <cell r="BC25">
            <v>-14.7</v>
          </cell>
          <cell r="BD25">
            <v>-18.100000000000001</v>
          </cell>
          <cell r="BE25">
            <v>47.9</v>
          </cell>
          <cell r="BF25">
            <v>46.7</v>
          </cell>
          <cell r="BG25">
            <v>-14.3</v>
          </cell>
          <cell r="BH25">
            <v>-9.9</v>
          </cell>
          <cell r="BJ25">
            <v>-18.100000000000001</v>
          </cell>
        </row>
        <row r="26">
          <cell r="BA26" t="str">
            <v>Nov'92</v>
          </cell>
          <cell r="BB26">
            <v>-24.4</v>
          </cell>
          <cell r="BC26">
            <v>-16.7</v>
          </cell>
          <cell r="BD26">
            <v>-22.6</v>
          </cell>
          <cell r="BE26">
            <v>48.9</v>
          </cell>
          <cell r="BF26">
            <v>50.7</v>
          </cell>
          <cell r="BG26">
            <v>-15.9</v>
          </cell>
          <cell r="BH26">
            <v>-12.7</v>
          </cell>
          <cell r="BJ26">
            <v>-22.6</v>
          </cell>
        </row>
        <row r="27">
          <cell r="BA27" t="str">
            <v>Dec'92</v>
          </cell>
          <cell r="BB27">
            <v>-26.2</v>
          </cell>
          <cell r="BC27">
            <v>-12.8</v>
          </cell>
          <cell r="BD27">
            <v>-26.2</v>
          </cell>
          <cell r="BE27">
            <v>49.6</v>
          </cell>
          <cell r="BF27">
            <v>51.5</v>
          </cell>
          <cell r="BG27">
            <v>-17.600000000000001</v>
          </cell>
          <cell r="BH27">
            <v>-14.1</v>
          </cell>
          <cell r="BJ27">
            <v>-26.2</v>
          </cell>
        </row>
        <row r="28">
          <cell r="BA28" t="str">
            <v>Jan'93</v>
          </cell>
          <cell r="BB28">
            <v>-26.2</v>
          </cell>
          <cell r="BC28">
            <v>-20.2</v>
          </cell>
          <cell r="BD28">
            <v>-25.7</v>
          </cell>
          <cell r="BE28">
            <v>50.2</v>
          </cell>
          <cell r="BF28">
            <v>51</v>
          </cell>
          <cell r="BG28">
            <v>-17.600000000000001</v>
          </cell>
          <cell r="BH28">
            <v>-14.6</v>
          </cell>
          <cell r="BJ28">
            <v>-25.7</v>
          </cell>
        </row>
        <row r="29">
          <cell r="BA29" t="str">
            <v>Feb'93</v>
          </cell>
          <cell r="BB29">
            <v>-24</v>
          </cell>
          <cell r="BC29">
            <v>-19.600000000000001</v>
          </cell>
          <cell r="BD29">
            <v>-24.5</v>
          </cell>
          <cell r="BE29">
            <v>51.7</v>
          </cell>
          <cell r="BF29">
            <v>48.7</v>
          </cell>
          <cell r="BG29">
            <v>-18</v>
          </cell>
          <cell r="BH29">
            <v>-13.5</v>
          </cell>
          <cell r="BJ29">
            <v>-24.5</v>
          </cell>
        </row>
        <row r="30">
          <cell r="BA30" t="str">
            <v>Mar'93</v>
          </cell>
          <cell r="BB30">
            <v>-25.4</v>
          </cell>
          <cell r="BC30">
            <v>-18.100000000000001</v>
          </cell>
          <cell r="BD30">
            <v>-27.5</v>
          </cell>
          <cell r="BE30">
            <v>51.2</v>
          </cell>
          <cell r="BF30">
            <v>47.2</v>
          </cell>
          <cell r="BG30">
            <v>-18.600000000000001</v>
          </cell>
          <cell r="BH30">
            <v>-13.2</v>
          </cell>
          <cell r="BJ30">
            <v>-27.5</v>
          </cell>
        </row>
        <row r="31">
          <cell r="BA31" t="str">
            <v>Apr'93</v>
          </cell>
          <cell r="BB31">
            <v>-26.2</v>
          </cell>
          <cell r="BC31">
            <v>-16.100000000000001</v>
          </cell>
          <cell r="BD31">
            <v>-22.9</v>
          </cell>
          <cell r="BE31">
            <v>50.5</v>
          </cell>
          <cell r="BF31">
            <v>46.1</v>
          </cell>
          <cell r="BG31">
            <v>-17.100000000000001</v>
          </cell>
          <cell r="BH31">
            <v>-11.4</v>
          </cell>
          <cell r="BJ31">
            <v>-22.9</v>
          </cell>
        </row>
        <row r="32">
          <cell r="BA32" t="str">
            <v>May'93</v>
          </cell>
          <cell r="BB32">
            <v>-25.4</v>
          </cell>
          <cell r="BC32">
            <v>-15.8</v>
          </cell>
          <cell r="BD32">
            <v>-23.7</v>
          </cell>
          <cell r="BE32">
            <v>49.3</v>
          </cell>
          <cell r="BF32">
            <v>43.1</v>
          </cell>
          <cell r="BG32">
            <v>-17.600000000000001</v>
          </cell>
          <cell r="BH32">
            <v>-11.3</v>
          </cell>
          <cell r="BJ32">
            <v>-23.7</v>
          </cell>
        </row>
        <row r="33">
          <cell r="BA33" t="str">
            <v>Jun'93</v>
          </cell>
          <cell r="BB33">
            <v>-27.7</v>
          </cell>
          <cell r="BC33">
            <v>-17.600000000000001</v>
          </cell>
          <cell r="BD33">
            <v>-23.6</v>
          </cell>
          <cell r="BE33">
            <v>46.2</v>
          </cell>
          <cell r="BF33">
            <v>44.6</v>
          </cell>
          <cell r="BG33">
            <v>-18.399999999999999</v>
          </cell>
          <cell r="BH33">
            <v>-13.1</v>
          </cell>
          <cell r="BJ33">
            <v>-23.6</v>
          </cell>
        </row>
        <row r="34">
          <cell r="BA34" t="str">
            <v>Jul'93</v>
          </cell>
          <cell r="BB34">
            <v>-29.2</v>
          </cell>
          <cell r="BC34">
            <v>-20.2</v>
          </cell>
          <cell r="BD34">
            <v>-26.2</v>
          </cell>
          <cell r="BE34">
            <v>48.9</v>
          </cell>
          <cell r="BF34">
            <v>48.1</v>
          </cell>
          <cell r="BG34">
            <v>-18.2</v>
          </cell>
          <cell r="BH34">
            <v>-14.1</v>
          </cell>
          <cell r="BJ34">
            <v>-26.2</v>
          </cell>
        </row>
        <row r="35">
          <cell r="BA35" t="str">
            <v>Aug'93</v>
          </cell>
          <cell r="BB35">
            <v>-28</v>
          </cell>
          <cell r="BC35">
            <v>-20</v>
          </cell>
          <cell r="BD35">
            <v>-25.3</v>
          </cell>
          <cell r="BE35">
            <v>46.1</v>
          </cell>
          <cell r="BF35">
            <v>45.6</v>
          </cell>
          <cell r="BG35">
            <v>-17.8</v>
          </cell>
          <cell r="BH35">
            <v>-12.3</v>
          </cell>
          <cell r="BJ35">
            <v>-25.3</v>
          </cell>
        </row>
        <row r="36">
          <cell r="BA36" t="str">
            <v>Sep'93</v>
          </cell>
          <cell r="BB36">
            <v>-24.3</v>
          </cell>
          <cell r="BC36">
            <v>-14.3</v>
          </cell>
          <cell r="BD36">
            <v>-23.4</v>
          </cell>
          <cell r="BE36">
            <v>47</v>
          </cell>
          <cell r="BF36">
            <v>45.3</v>
          </cell>
          <cell r="BG36">
            <v>-17.8</v>
          </cell>
          <cell r="BH36">
            <v>-11.8</v>
          </cell>
          <cell r="BJ36">
            <v>-23.4</v>
          </cell>
        </row>
        <row r="37">
          <cell r="BA37" t="str">
            <v>Oct'93</v>
          </cell>
          <cell r="BB37">
            <v>-28.5</v>
          </cell>
          <cell r="BC37">
            <v>-16</v>
          </cell>
          <cell r="BD37">
            <v>-26.7</v>
          </cell>
          <cell r="BE37">
            <v>43.9</v>
          </cell>
          <cell r="BF37">
            <v>46.2</v>
          </cell>
          <cell r="BG37">
            <v>-20.2</v>
          </cell>
          <cell r="BH37">
            <v>-14.3</v>
          </cell>
          <cell r="BJ37">
            <v>-26.7</v>
          </cell>
        </row>
        <row r="38">
          <cell r="BA38" t="str">
            <v>Nov'93</v>
          </cell>
          <cell r="BB38">
            <v>-27.3</v>
          </cell>
          <cell r="BC38">
            <v>-16.2</v>
          </cell>
          <cell r="BD38">
            <v>-27</v>
          </cell>
          <cell r="BE38">
            <v>44.9</v>
          </cell>
          <cell r="BF38">
            <v>43.7</v>
          </cell>
          <cell r="BG38">
            <v>-18.3</v>
          </cell>
          <cell r="BH38">
            <v>-13.8</v>
          </cell>
          <cell r="BJ38">
            <v>-27</v>
          </cell>
        </row>
        <row r="39">
          <cell r="BA39" t="str">
            <v>Dec'93</v>
          </cell>
          <cell r="BB39">
            <v>-27.2</v>
          </cell>
          <cell r="BC39">
            <v>-15.9</v>
          </cell>
          <cell r="BD39">
            <v>-25.6</v>
          </cell>
          <cell r="BE39">
            <v>41.5</v>
          </cell>
          <cell r="BF39">
            <v>43.5</v>
          </cell>
          <cell r="BG39">
            <v>-20.2</v>
          </cell>
          <cell r="BH39">
            <v>-14.3</v>
          </cell>
          <cell r="BJ39">
            <v>-25.6</v>
          </cell>
        </row>
        <row r="40">
          <cell r="BA40" t="str">
            <v>Jan'94</v>
          </cell>
          <cell r="BB40">
            <v>-28.4</v>
          </cell>
          <cell r="BC40">
            <v>-17.3</v>
          </cell>
          <cell r="BD40">
            <v>-24.6</v>
          </cell>
          <cell r="BE40">
            <v>47.1</v>
          </cell>
          <cell r="BF40">
            <v>41.7</v>
          </cell>
          <cell r="BG40">
            <v>-21.3</v>
          </cell>
          <cell r="BH40">
            <v>-14.4</v>
          </cell>
          <cell r="BJ40">
            <v>-24.6</v>
          </cell>
        </row>
        <row r="41">
          <cell r="BA41" t="str">
            <v>Feb'94</v>
          </cell>
          <cell r="BB41">
            <v>-28.7</v>
          </cell>
          <cell r="BC41">
            <v>-19.100000000000001</v>
          </cell>
          <cell r="BD41">
            <v>-24.5</v>
          </cell>
          <cell r="BE41">
            <v>44</v>
          </cell>
          <cell r="BF41">
            <v>37.4</v>
          </cell>
          <cell r="BG41">
            <v>-22.6</v>
          </cell>
          <cell r="BH41">
            <v>-15.1</v>
          </cell>
          <cell r="BJ41">
            <v>-24.5</v>
          </cell>
        </row>
        <row r="42">
          <cell r="BA42" t="str">
            <v>Mar'94</v>
          </cell>
          <cell r="BB42">
            <v>-27.4</v>
          </cell>
          <cell r="BC42">
            <v>-17.899999999999999</v>
          </cell>
          <cell r="BD42">
            <v>-18.899999999999999</v>
          </cell>
          <cell r="BE42">
            <v>40.9</v>
          </cell>
          <cell r="BF42">
            <v>35.1</v>
          </cell>
          <cell r="BG42">
            <v>-18.899999999999999</v>
          </cell>
          <cell r="BH42">
            <v>-11</v>
          </cell>
          <cell r="BJ42">
            <v>-18.899999999999999</v>
          </cell>
        </row>
        <row r="43">
          <cell r="BA43" t="str">
            <v>Apr'94</v>
          </cell>
          <cell r="BB43">
            <v>-25.4</v>
          </cell>
          <cell r="BC43">
            <v>-15.8</v>
          </cell>
          <cell r="BD43">
            <v>-15.7</v>
          </cell>
          <cell r="BE43">
            <v>35.9</v>
          </cell>
          <cell r="BF43">
            <v>33.9</v>
          </cell>
          <cell r="BG43">
            <v>-18</v>
          </cell>
          <cell r="BH43">
            <v>-10.8</v>
          </cell>
          <cell r="BJ43">
            <v>-15.7</v>
          </cell>
        </row>
        <row r="44">
          <cell r="BA44" t="str">
            <v>May'94</v>
          </cell>
          <cell r="BB44">
            <v>-24.3</v>
          </cell>
          <cell r="BC44">
            <v>-13.8</v>
          </cell>
          <cell r="BD44">
            <v>-10.9</v>
          </cell>
          <cell r="BE44">
            <v>35</v>
          </cell>
          <cell r="BF44">
            <v>34.200000000000003</v>
          </cell>
          <cell r="BG44">
            <v>-16</v>
          </cell>
          <cell r="BH44">
            <v>-8.6999999999999993</v>
          </cell>
          <cell r="BJ44">
            <v>-10.9</v>
          </cell>
        </row>
        <row r="45">
          <cell r="BA45" t="str">
            <v>Jun'94</v>
          </cell>
          <cell r="BB45">
            <v>-25.6</v>
          </cell>
          <cell r="BC45">
            <v>-12</v>
          </cell>
          <cell r="BD45">
            <v>-6.6</v>
          </cell>
          <cell r="BE45">
            <v>32.200000000000003</v>
          </cell>
          <cell r="BF45">
            <v>32.9</v>
          </cell>
          <cell r="BG45">
            <v>-12.7</v>
          </cell>
          <cell r="BH45">
            <v>-5.2</v>
          </cell>
          <cell r="BJ45">
            <v>-6.6</v>
          </cell>
        </row>
        <row r="46">
          <cell r="BA46" t="str">
            <v>Jul'94</v>
          </cell>
          <cell r="BB46">
            <v>-22.8</v>
          </cell>
          <cell r="BC46">
            <v>-11.9</v>
          </cell>
          <cell r="BD46">
            <v>-5.6</v>
          </cell>
          <cell r="BE46">
            <v>27.1</v>
          </cell>
          <cell r="BF46">
            <v>32.4</v>
          </cell>
          <cell r="BG46">
            <v>-10.199999999999999</v>
          </cell>
          <cell r="BH46">
            <v>-4.0999999999999996</v>
          </cell>
          <cell r="BJ46">
            <v>-5.6</v>
          </cell>
        </row>
        <row r="47">
          <cell r="BA47" t="str">
            <v>Aug'94</v>
          </cell>
          <cell r="BB47">
            <v>-22.8</v>
          </cell>
          <cell r="BC47">
            <v>-12.1</v>
          </cell>
          <cell r="BD47">
            <v>-6.5</v>
          </cell>
          <cell r="BE47">
            <v>25.6</v>
          </cell>
          <cell r="BF47">
            <v>31.8</v>
          </cell>
          <cell r="BG47">
            <v>-8.4</v>
          </cell>
          <cell r="BH47">
            <v>-3.4</v>
          </cell>
          <cell r="BJ47">
            <v>-6.5</v>
          </cell>
        </row>
        <row r="48">
          <cell r="BA48" t="str">
            <v>Sep'94</v>
          </cell>
          <cell r="BB48">
            <v>-24.1</v>
          </cell>
          <cell r="BC48">
            <v>-13.2</v>
          </cell>
          <cell r="BD48">
            <v>-4.7</v>
          </cell>
          <cell r="BE48">
            <v>25.2</v>
          </cell>
          <cell r="BF48">
            <v>34.1</v>
          </cell>
          <cell r="BG48">
            <v>-9</v>
          </cell>
          <cell r="BH48">
            <v>-4.2</v>
          </cell>
          <cell r="BJ48">
            <v>-4.7</v>
          </cell>
        </row>
        <row r="49">
          <cell r="BA49" t="str">
            <v>Oct'94</v>
          </cell>
          <cell r="BB49">
            <v>-22.8</v>
          </cell>
          <cell r="BC49">
            <v>-8.9</v>
          </cell>
          <cell r="BD49">
            <v>0.2</v>
          </cell>
          <cell r="BE49">
            <v>23.5</v>
          </cell>
          <cell r="BF49">
            <v>31.5</v>
          </cell>
          <cell r="BG49">
            <v>-5.6</v>
          </cell>
          <cell r="BH49">
            <v>-1</v>
          </cell>
          <cell r="BJ49">
            <v>0.2</v>
          </cell>
        </row>
        <row r="50">
          <cell r="BA50" t="str">
            <v>Nov'94</v>
          </cell>
          <cell r="BB50">
            <v>-23.5</v>
          </cell>
          <cell r="BC50">
            <v>-12.8</v>
          </cell>
          <cell r="BD50">
            <v>-1.2</v>
          </cell>
          <cell r="BE50">
            <v>24</v>
          </cell>
          <cell r="BF50">
            <v>31.8</v>
          </cell>
          <cell r="BG50">
            <v>-7.2</v>
          </cell>
          <cell r="BH50">
            <v>-2.6</v>
          </cell>
          <cell r="BJ50">
            <v>-1.2</v>
          </cell>
        </row>
        <row r="51">
          <cell r="BA51" t="str">
            <v>Dec'94</v>
          </cell>
          <cell r="BB51">
            <v>-24.9</v>
          </cell>
          <cell r="BC51">
            <v>-12.8</v>
          </cell>
          <cell r="BD51">
            <v>-4.3</v>
          </cell>
          <cell r="BE51">
            <v>25.2</v>
          </cell>
          <cell r="BF51">
            <v>32.5</v>
          </cell>
          <cell r="BG51">
            <v>-8.3000000000000007</v>
          </cell>
          <cell r="BH51">
            <v>-5.7</v>
          </cell>
          <cell r="BJ51">
            <v>-4.3</v>
          </cell>
        </row>
        <row r="52">
          <cell r="BA52" t="str">
            <v>Jan'95</v>
          </cell>
          <cell r="BB52">
            <v>-23.2</v>
          </cell>
          <cell r="BC52">
            <v>-11.8</v>
          </cell>
          <cell r="BD52">
            <v>-4.0999999999999996</v>
          </cell>
          <cell r="BE52">
            <v>24.1</v>
          </cell>
          <cell r="BF52">
            <v>32.4</v>
          </cell>
          <cell r="BG52">
            <v>-8.6</v>
          </cell>
          <cell r="BH52">
            <v>-5.3</v>
          </cell>
          <cell r="BJ52">
            <v>-4.0999999999999996</v>
          </cell>
        </row>
        <row r="53">
          <cell r="BA53" t="str">
            <v>Feb'95</v>
          </cell>
          <cell r="BB53">
            <v>-25.8</v>
          </cell>
          <cell r="BC53">
            <v>-12.5</v>
          </cell>
          <cell r="BD53">
            <v>-5.9</v>
          </cell>
          <cell r="BE53">
            <v>24.3</v>
          </cell>
          <cell r="BF53">
            <v>32.4</v>
          </cell>
          <cell r="BG53">
            <v>-12</v>
          </cell>
          <cell r="BH53">
            <v>-5.4</v>
          </cell>
          <cell r="BJ53">
            <v>-5.9</v>
          </cell>
        </row>
        <row r="54">
          <cell r="BA54" t="str">
            <v>Mar'95</v>
          </cell>
          <cell r="BB54">
            <v>-23.3</v>
          </cell>
          <cell r="BC54">
            <v>-11.2</v>
          </cell>
          <cell r="BD54">
            <v>-0.4</v>
          </cell>
          <cell r="BE54">
            <v>20.8</v>
          </cell>
          <cell r="BF54">
            <v>32.1</v>
          </cell>
          <cell r="BG54">
            <v>-9.4</v>
          </cell>
          <cell r="BH54">
            <v>-1.5</v>
          </cell>
          <cell r="BJ54">
            <v>-0.4</v>
          </cell>
        </row>
        <row r="55">
          <cell r="BA55" t="str">
            <v>Apr'95</v>
          </cell>
          <cell r="BB55">
            <v>-24.6</v>
          </cell>
          <cell r="BC55">
            <v>-13.8</v>
          </cell>
          <cell r="BD55">
            <v>-3.2</v>
          </cell>
          <cell r="BE55">
            <v>23</v>
          </cell>
          <cell r="BF55">
            <v>32.799999999999997</v>
          </cell>
          <cell r="BG55">
            <v>-8.4</v>
          </cell>
          <cell r="BH55">
            <v>-3.7</v>
          </cell>
          <cell r="BJ55">
            <v>-3.2</v>
          </cell>
        </row>
        <row r="56">
          <cell r="BA56" t="str">
            <v>May'95</v>
          </cell>
          <cell r="BB56">
            <v>-25.7</v>
          </cell>
          <cell r="BC56">
            <v>-14.6</v>
          </cell>
          <cell r="BD56">
            <v>-3</v>
          </cell>
          <cell r="BE56">
            <v>20.6</v>
          </cell>
          <cell r="BF56">
            <v>31.1</v>
          </cell>
          <cell r="BG56">
            <v>-9.1</v>
          </cell>
          <cell r="BH56">
            <v>-3.4</v>
          </cell>
          <cell r="BJ56">
            <v>-3</v>
          </cell>
        </row>
        <row r="57">
          <cell r="BA57" t="str">
            <v>Jun'95</v>
          </cell>
          <cell r="BB57">
            <v>-25.1</v>
          </cell>
          <cell r="BC57">
            <v>-12.3</v>
          </cell>
          <cell r="BD57">
            <v>-3.8</v>
          </cell>
          <cell r="BE57">
            <v>22.7</v>
          </cell>
          <cell r="BF57">
            <v>33</v>
          </cell>
          <cell r="BG57">
            <v>-8.6999999999999993</v>
          </cell>
          <cell r="BH57">
            <v>-3</v>
          </cell>
          <cell r="BJ57">
            <v>-3.8</v>
          </cell>
        </row>
        <row r="58">
          <cell r="BA58" t="str">
            <v>Jul'95</v>
          </cell>
          <cell r="BB58">
            <v>-22.6</v>
          </cell>
          <cell r="BC58">
            <v>-9.1</v>
          </cell>
          <cell r="BD58">
            <v>-4.5999999999999996</v>
          </cell>
          <cell r="BE58">
            <v>21.4</v>
          </cell>
          <cell r="BF58">
            <v>33.1</v>
          </cell>
          <cell r="BG58">
            <v>-8.6999999999999993</v>
          </cell>
          <cell r="BH58">
            <v>-2</v>
          </cell>
          <cell r="BJ58">
            <v>-4.5999999999999996</v>
          </cell>
        </row>
        <row r="59">
          <cell r="BA59" t="str">
            <v>Aug'95</v>
          </cell>
          <cell r="BB59">
            <v>-24.4</v>
          </cell>
          <cell r="BC59">
            <v>-11.4</v>
          </cell>
          <cell r="BD59">
            <v>-8.6</v>
          </cell>
          <cell r="BE59">
            <v>21</v>
          </cell>
          <cell r="BF59">
            <v>33.799999999999997</v>
          </cell>
          <cell r="BG59">
            <v>-9.1999999999999993</v>
          </cell>
          <cell r="BH59">
            <v>-3.4</v>
          </cell>
          <cell r="BJ59">
            <v>-8.6</v>
          </cell>
        </row>
        <row r="60">
          <cell r="BA60" t="str">
            <v>Sep'95</v>
          </cell>
          <cell r="BB60">
            <v>-26.6</v>
          </cell>
          <cell r="BC60">
            <v>-11.9</v>
          </cell>
          <cell r="BD60">
            <v>-8.9</v>
          </cell>
          <cell r="BE60">
            <v>18.399999999999999</v>
          </cell>
          <cell r="BF60">
            <v>32.1</v>
          </cell>
          <cell r="BG60">
            <v>-8.1</v>
          </cell>
          <cell r="BH60">
            <v>-3.7</v>
          </cell>
          <cell r="BJ60">
            <v>-8.9</v>
          </cell>
        </row>
        <row r="61">
          <cell r="BA61" t="str">
            <v>Oct'95</v>
          </cell>
          <cell r="BB61">
            <v>-25</v>
          </cell>
          <cell r="BC61">
            <v>-14</v>
          </cell>
          <cell r="BD61">
            <v>-10.9</v>
          </cell>
          <cell r="BE61">
            <v>21.7</v>
          </cell>
          <cell r="BF61">
            <v>35.299999999999997</v>
          </cell>
          <cell r="BG61">
            <v>-8.5</v>
          </cell>
          <cell r="BH61">
            <v>-4</v>
          </cell>
          <cell r="BJ61">
            <v>-10.9</v>
          </cell>
        </row>
        <row r="62">
          <cell r="BA62" t="str">
            <v>Nov'95</v>
          </cell>
          <cell r="BB62">
            <v>-23.2</v>
          </cell>
          <cell r="BC62">
            <v>-13.3</v>
          </cell>
          <cell r="BD62">
            <v>-11.6</v>
          </cell>
          <cell r="BE62">
            <v>20.9</v>
          </cell>
          <cell r="BF62">
            <v>32.4</v>
          </cell>
          <cell r="BG62">
            <v>-8.3000000000000007</v>
          </cell>
          <cell r="BH62">
            <v>-4.4000000000000004</v>
          </cell>
          <cell r="BJ62">
            <v>-11.6</v>
          </cell>
        </row>
        <row r="63">
          <cell r="BA63" t="str">
            <v>Dec'95</v>
          </cell>
          <cell r="BB63">
            <v>-24.6</v>
          </cell>
          <cell r="BC63">
            <v>-11.9</v>
          </cell>
          <cell r="BD63">
            <v>-13.4</v>
          </cell>
          <cell r="BE63">
            <v>21.2</v>
          </cell>
          <cell r="BF63">
            <v>33.5</v>
          </cell>
          <cell r="BG63">
            <v>-9.1</v>
          </cell>
          <cell r="BH63">
            <v>-3.9</v>
          </cell>
          <cell r="BJ63">
            <v>-13.4</v>
          </cell>
        </row>
        <row r="64">
          <cell r="BA64" t="str">
            <v>Jan'96</v>
          </cell>
          <cell r="BB64">
            <v>-25.2</v>
          </cell>
          <cell r="BC64">
            <v>-12.6</v>
          </cell>
          <cell r="BD64">
            <v>-17.5</v>
          </cell>
          <cell r="BE64">
            <v>21.8</v>
          </cell>
          <cell r="BF64">
            <v>34.299999999999997</v>
          </cell>
          <cell r="BG64">
            <v>-12.3</v>
          </cell>
          <cell r="BH64">
            <v>-6.2</v>
          </cell>
          <cell r="BJ64">
            <v>-17.5</v>
          </cell>
        </row>
        <row r="65">
          <cell r="BA65" t="str">
            <v>Feb'96</v>
          </cell>
          <cell r="BB65">
            <v>-27.5</v>
          </cell>
          <cell r="BC65">
            <v>-12.6</v>
          </cell>
          <cell r="BD65">
            <v>-18.7</v>
          </cell>
          <cell r="BE65">
            <v>20.2</v>
          </cell>
          <cell r="BF65">
            <v>32.5</v>
          </cell>
          <cell r="BG65">
            <v>-12</v>
          </cell>
          <cell r="BH65">
            <v>-6.6</v>
          </cell>
          <cell r="BJ65">
            <v>-18.7</v>
          </cell>
        </row>
        <row r="66">
          <cell r="BA66" t="str">
            <v>Mar'96</v>
          </cell>
          <cell r="BB66">
            <v>-25.3</v>
          </cell>
          <cell r="BC66">
            <v>-14.1</v>
          </cell>
          <cell r="BD66">
            <v>-17.5</v>
          </cell>
          <cell r="BE66">
            <v>17.3</v>
          </cell>
          <cell r="BF66">
            <v>30.5</v>
          </cell>
          <cell r="BG66">
            <v>-10.7</v>
          </cell>
          <cell r="BH66">
            <v>-6</v>
          </cell>
          <cell r="BJ66">
            <v>-17.5</v>
          </cell>
        </row>
        <row r="67">
          <cell r="BA67" t="str">
            <v>Apr'96</v>
          </cell>
          <cell r="BB67">
            <v>-25.8</v>
          </cell>
          <cell r="BC67">
            <v>-14.4</v>
          </cell>
          <cell r="BD67">
            <v>-18.899999999999999</v>
          </cell>
          <cell r="BE67">
            <v>20</v>
          </cell>
          <cell r="BF67">
            <v>34.299999999999997</v>
          </cell>
          <cell r="BG67">
            <v>-13.4</v>
          </cell>
          <cell r="BH67">
            <v>-8.5</v>
          </cell>
          <cell r="BJ67">
            <v>-18.899999999999999</v>
          </cell>
        </row>
        <row r="68">
          <cell r="BA68" t="str">
            <v>May'96</v>
          </cell>
          <cell r="BB68">
            <v>-27.6</v>
          </cell>
          <cell r="BC68">
            <v>-14.6</v>
          </cell>
          <cell r="BD68">
            <v>-18.8</v>
          </cell>
          <cell r="BE68">
            <v>18.7</v>
          </cell>
          <cell r="BF68">
            <v>33.9</v>
          </cell>
          <cell r="BG68">
            <v>-14.5</v>
          </cell>
          <cell r="BH68">
            <v>-9.1999999999999993</v>
          </cell>
          <cell r="BJ68">
            <v>-18.8</v>
          </cell>
        </row>
        <row r="69">
          <cell r="BA69" t="str">
            <v>Jun'96</v>
          </cell>
          <cell r="BB69">
            <v>-28</v>
          </cell>
          <cell r="BC69">
            <v>-14.1</v>
          </cell>
          <cell r="BD69">
            <v>-20.7</v>
          </cell>
          <cell r="BE69">
            <v>21</v>
          </cell>
          <cell r="BF69">
            <v>33.4</v>
          </cell>
          <cell r="BG69">
            <v>-15</v>
          </cell>
          <cell r="BH69">
            <v>-10.4</v>
          </cell>
          <cell r="BJ69">
            <v>-20.7</v>
          </cell>
        </row>
        <row r="70">
          <cell r="BA70" t="str">
            <v>Jul'96</v>
          </cell>
          <cell r="BB70">
            <v>-28.6</v>
          </cell>
          <cell r="BC70">
            <v>-14.6</v>
          </cell>
          <cell r="BD70">
            <v>-19.8</v>
          </cell>
          <cell r="BE70">
            <v>18</v>
          </cell>
          <cell r="BF70">
            <v>32.4</v>
          </cell>
          <cell r="BG70">
            <v>-16.100000000000001</v>
          </cell>
          <cell r="BH70">
            <v>-10.9</v>
          </cell>
          <cell r="BJ70">
            <v>-19.8</v>
          </cell>
        </row>
        <row r="71">
          <cell r="BA71" t="str">
            <v>Aug'96</v>
          </cell>
          <cell r="BB71">
            <v>-28</v>
          </cell>
          <cell r="BC71">
            <v>-11.6</v>
          </cell>
          <cell r="BD71">
            <v>-19.399999999999999</v>
          </cell>
          <cell r="BE71">
            <v>17.899999999999999</v>
          </cell>
          <cell r="BF71">
            <v>32.799999999999997</v>
          </cell>
          <cell r="BG71">
            <v>-15.3</v>
          </cell>
          <cell r="BH71">
            <v>-9</v>
          </cell>
          <cell r="BJ71">
            <v>-19.399999999999999</v>
          </cell>
        </row>
        <row r="72">
          <cell r="BA72" t="str">
            <v>Sep'96</v>
          </cell>
          <cell r="BB72">
            <v>-28.2</v>
          </cell>
          <cell r="BC72">
            <v>-11.3</v>
          </cell>
          <cell r="BD72">
            <v>-20.100000000000001</v>
          </cell>
          <cell r="BE72">
            <v>15.8</v>
          </cell>
          <cell r="BF72">
            <v>31.3</v>
          </cell>
          <cell r="BG72">
            <v>-14.6</v>
          </cell>
          <cell r="BH72">
            <v>-8.8000000000000007</v>
          </cell>
          <cell r="BJ72">
            <v>-20.100000000000001</v>
          </cell>
        </row>
        <row r="73">
          <cell r="BA73" t="str">
            <v>Oct'96</v>
          </cell>
          <cell r="BB73">
            <v>-26.7</v>
          </cell>
          <cell r="BC73">
            <v>-13.2</v>
          </cell>
          <cell r="BD73">
            <v>-19.5</v>
          </cell>
          <cell r="BE73">
            <v>17.7</v>
          </cell>
          <cell r="BF73">
            <v>32.1</v>
          </cell>
          <cell r="BG73">
            <v>-16.7</v>
          </cell>
          <cell r="BH73">
            <v>-9.9</v>
          </cell>
          <cell r="BJ73">
            <v>-19.5</v>
          </cell>
        </row>
        <row r="74">
          <cell r="BA74" t="str">
            <v>Nov'96</v>
          </cell>
          <cell r="BB74">
            <v>-27.5</v>
          </cell>
          <cell r="BC74">
            <v>-13.2</v>
          </cell>
          <cell r="BD74">
            <v>-19.399999999999999</v>
          </cell>
          <cell r="BE74">
            <v>16.8</v>
          </cell>
          <cell r="BF74">
            <v>32.4</v>
          </cell>
          <cell r="BG74">
            <v>-16.5</v>
          </cell>
          <cell r="BH74">
            <v>-8.8000000000000007</v>
          </cell>
          <cell r="BJ74">
            <v>-19.399999999999999</v>
          </cell>
        </row>
        <row r="75">
          <cell r="BA75" t="str">
            <v>Dec'96</v>
          </cell>
          <cell r="BB75">
            <v>-28.6</v>
          </cell>
          <cell r="BC75">
            <v>-12.4</v>
          </cell>
          <cell r="BD75">
            <v>-20.6</v>
          </cell>
          <cell r="BE75">
            <v>18.3</v>
          </cell>
          <cell r="BF75">
            <v>33.700000000000003</v>
          </cell>
          <cell r="BG75">
            <v>-16.100000000000001</v>
          </cell>
          <cell r="BH75">
            <v>-9.4</v>
          </cell>
          <cell r="BJ75">
            <v>-20.6</v>
          </cell>
        </row>
        <row r="76">
          <cell r="BA76" t="str">
            <v>Jan'97</v>
          </cell>
          <cell r="BB76">
            <v>-25.1</v>
          </cell>
          <cell r="BC76">
            <v>-9.3000000000000007</v>
          </cell>
          <cell r="BD76">
            <v>-19.100000000000001</v>
          </cell>
          <cell r="BE76">
            <v>11.2</v>
          </cell>
          <cell r="BF76">
            <v>30.1</v>
          </cell>
          <cell r="BG76">
            <v>-13.1</v>
          </cell>
          <cell r="BH76">
            <v>-6.3</v>
          </cell>
          <cell r="BJ76">
            <v>-19.100000000000001</v>
          </cell>
        </row>
        <row r="77">
          <cell r="BA77" t="str">
            <v>Feb'97</v>
          </cell>
          <cell r="BB77">
            <v>-26</v>
          </cell>
          <cell r="BC77">
            <v>-10.199999999999999</v>
          </cell>
          <cell r="BD77">
            <v>-20.7</v>
          </cell>
          <cell r="BE77">
            <v>14.8</v>
          </cell>
          <cell r="BF77">
            <v>31.3</v>
          </cell>
          <cell r="BG77">
            <v>-14.5</v>
          </cell>
          <cell r="BH77">
            <v>-9.3000000000000007</v>
          </cell>
          <cell r="BJ77">
            <v>-20.7</v>
          </cell>
        </row>
        <row r="78">
          <cell r="BA78" t="str">
            <v>Mar'97</v>
          </cell>
          <cell r="BB78">
            <v>-27.6</v>
          </cell>
          <cell r="BC78">
            <v>-11.5</v>
          </cell>
          <cell r="BD78">
            <v>-20.3</v>
          </cell>
          <cell r="BE78">
            <v>15.7</v>
          </cell>
          <cell r="BF78">
            <v>31</v>
          </cell>
          <cell r="BG78">
            <v>-12.9</v>
          </cell>
          <cell r="BH78">
            <v>-7.8</v>
          </cell>
          <cell r="BJ78">
            <v>-20.3</v>
          </cell>
        </row>
        <row r="79">
          <cell r="BA79" t="str">
            <v>Apr'97</v>
          </cell>
          <cell r="BB79">
            <v>-28</v>
          </cell>
          <cell r="BC79">
            <v>-8.6999999999999993</v>
          </cell>
          <cell r="BD79">
            <v>-17.2</v>
          </cell>
          <cell r="BE79">
            <v>14.2</v>
          </cell>
          <cell r="BF79">
            <v>31.1</v>
          </cell>
          <cell r="BG79">
            <v>-14.2</v>
          </cell>
          <cell r="BH79">
            <v>-7.1</v>
          </cell>
          <cell r="BJ79">
            <v>-17.2</v>
          </cell>
        </row>
        <row r="80">
          <cell r="BA80" t="str">
            <v>May'97</v>
          </cell>
          <cell r="BB80">
            <v>-26.3</v>
          </cell>
          <cell r="BC80">
            <v>-9.3000000000000007</v>
          </cell>
          <cell r="BD80">
            <v>-16.899999999999999</v>
          </cell>
          <cell r="BE80">
            <v>13.4</v>
          </cell>
          <cell r="BF80">
            <v>32.1</v>
          </cell>
          <cell r="BG80">
            <v>-12.8</v>
          </cell>
          <cell r="BH80">
            <v>-7.9</v>
          </cell>
          <cell r="BJ80">
            <v>-16.899999999999999</v>
          </cell>
        </row>
        <row r="81">
          <cell r="BA81" t="str">
            <v>Jun'97</v>
          </cell>
          <cell r="BB81">
            <v>-26.7</v>
          </cell>
          <cell r="BC81">
            <v>-9</v>
          </cell>
          <cell r="BD81">
            <v>-19.600000000000001</v>
          </cell>
          <cell r="BE81">
            <v>16.600000000000001</v>
          </cell>
          <cell r="BF81">
            <v>34.200000000000003</v>
          </cell>
          <cell r="BG81">
            <v>-14.6</v>
          </cell>
          <cell r="BH81">
            <v>-10.4</v>
          </cell>
          <cell r="BJ81">
            <v>-19.600000000000001</v>
          </cell>
        </row>
        <row r="82">
          <cell r="BA82" t="str">
            <v>Jul'97</v>
          </cell>
          <cell r="BB82">
            <v>-28.5</v>
          </cell>
          <cell r="BC82">
            <v>-10.1</v>
          </cell>
          <cell r="BD82">
            <v>-18.899999999999999</v>
          </cell>
          <cell r="BE82">
            <v>16.100000000000001</v>
          </cell>
          <cell r="BF82">
            <v>33.5</v>
          </cell>
          <cell r="BG82">
            <v>-14.5</v>
          </cell>
          <cell r="BH82">
            <v>-8.6999999999999993</v>
          </cell>
          <cell r="BJ82">
            <v>-18.899999999999999</v>
          </cell>
        </row>
        <row r="83">
          <cell r="BA83" t="str">
            <v>Aug'97</v>
          </cell>
          <cell r="BB83">
            <v>-28.1</v>
          </cell>
          <cell r="BC83">
            <v>-8</v>
          </cell>
          <cell r="BD83">
            <v>-17.7</v>
          </cell>
          <cell r="BE83">
            <v>13.9</v>
          </cell>
          <cell r="BF83">
            <v>32.200000000000003</v>
          </cell>
          <cell r="BG83">
            <v>-15.6</v>
          </cell>
          <cell r="BH83">
            <v>-8</v>
          </cell>
          <cell r="BJ83">
            <v>-17.7</v>
          </cell>
        </row>
        <row r="84">
          <cell r="BA84" t="str">
            <v>Sep'97</v>
          </cell>
          <cell r="BB84">
            <v>-27.9</v>
          </cell>
          <cell r="BC84">
            <v>-9.5</v>
          </cell>
          <cell r="BD84">
            <v>-17.5</v>
          </cell>
          <cell r="BE84">
            <v>18.2</v>
          </cell>
          <cell r="BF84">
            <v>34.299999999999997</v>
          </cell>
          <cell r="BG84">
            <v>-15.2</v>
          </cell>
          <cell r="BH84">
            <v>-7.4</v>
          </cell>
          <cell r="BJ84">
            <v>-17.5</v>
          </cell>
        </row>
        <row r="85">
          <cell r="BA85" t="str">
            <v>Oct'97</v>
          </cell>
          <cell r="BB85">
            <v>-27.6</v>
          </cell>
          <cell r="BC85">
            <v>-5.8</v>
          </cell>
          <cell r="BD85">
            <v>-14.7</v>
          </cell>
          <cell r="BE85">
            <v>20.5</v>
          </cell>
          <cell r="BF85">
            <v>34.1</v>
          </cell>
          <cell r="BG85">
            <v>-12.6</v>
          </cell>
          <cell r="BH85">
            <v>-4.5999999999999996</v>
          </cell>
          <cell r="BJ85">
            <v>-14.7</v>
          </cell>
        </row>
        <row r="86">
          <cell r="BA86" t="str">
            <v>Nov'97</v>
          </cell>
          <cell r="BB86">
            <v>-26.9</v>
          </cell>
          <cell r="BC86">
            <v>-5.3</v>
          </cell>
          <cell r="BD86">
            <v>-15.1</v>
          </cell>
          <cell r="BE86">
            <v>19.399999999999999</v>
          </cell>
          <cell r="BF86">
            <v>34.9</v>
          </cell>
          <cell r="BG86">
            <v>-13.8</v>
          </cell>
          <cell r="BH86">
            <v>-4.7</v>
          </cell>
          <cell r="BJ86">
            <v>-15.1</v>
          </cell>
        </row>
        <row r="87">
          <cell r="BA87" t="str">
            <v>Dec'97</v>
          </cell>
          <cell r="BB87">
            <v>-26.3</v>
          </cell>
          <cell r="BC87">
            <v>-7</v>
          </cell>
          <cell r="BD87">
            <v>-14.5</v>
          </cell>
          <cell r="BE87">
            <v>19.600000000000001</v>
          </cell>
          <cell r="BF87">
            <v>33.799999999999997</v>
          </cell>
          <cell r="BG87">
            <v>-11.9</v>
          </cell>
          <cell r="BH87">
            <v>-2.7</v>
          </cell>
          <cell r="BJ87">
            <v>-14.5</v>
          </cell>
        </row>
        <row r="88">
          <cell r="BA88" t="str">
            <v>Jan'98</v>
          </cell>
          <cell r="BB88">
            <v>-26.2</v>
          </cell>
          <cell r="BC88">
            <v>-5.4</v>
          </cell>
          <cell r="BD88">
            <v>-13.8</v>
          </cell>
          <cell r="BE88">
            <v>18.3</v>
          </cell>
          <cell r="BF88">
            <v>36.5</v>
          </cell>
          <cell r="BG88">
            <v>-12</v>
          </cell>
          <cell r="BH88">
            <v>-1.5</v>
          </cell>
          <cell r="BJ88">
            <v>-13.8</v>
          </cell>
        </row>
        <row r="89">
          <cell r="BA89" t="str">
            <v>Feb'98</v>
          </cell>
          <cell r="BB89">
            <v>-26.4</v>
          </cell>
          <cell r="BC89">
            <v>-1.2</v>
          </cell>
          <cell r="BD89">
            <v>-13.7</v>
          </cell>
          <cell r="BE89">
            <v>15.8</v>
          </cell>
          <cell r="BF89">
            <v>36.4</v>
          </cell>
          <cell r="BG89">
            <v>-9.8000000000000007</v>
          </cell>
          <cell r="BH89">
            <v>-1.8</v>
          </cell>
          <cell r="BJ89">
            <v>-13.7</v>
          </cell>
        </row>
        <row r="90">
          <cell r="BA90" t="str">
            <v>Mar'98</v>
          </cell>
          <cell r="BB90">
            <v>-25.7</v>
          </cell>
          <cell r="BC90">
            <v>0.9</v>
          </cell>
          <cell r="BD90">
            <v>-9.6999999999999993</v>
          </cell>
          <cell r="BE90">
            <v>14.5</v>
          </cell>
          <cell r="BF90">
            <v>34.799999999999997</v>
          </cell>
          <cell r="BG90">
            <v>-9.9</v>
          </cell>
          <cell r="BH90">
            <v>-1.3</v>
          </cell>
          <cell r="BJ90">
            <v>-9.6999999999999993</v>
          </cell>
        </row>
        <row r="91">
          <cell r="BA91" t="str">
            <v>Apr'98</v>
          </cell>
          <cell r="BB91">
            <v>-27</v>
          </cell>
          <cell r="BC91">
            <v>-2</v>
          </cell>
          <cell r="BD91">
            <v>-9.4</v>
          </cell>
          <cell r="BE91">
            <v>14.6</v>
          </cell>
          <cell r="BF91">
            <v>40.1</v>
          </cell>
          <cell r="BG91">
            <v>-9.3000000000000007</v>
          </cell>
          <cell r="BH91">
            <v>-1.6</v>
          </cell>
          <cell r="BJ91">
            <v>-9.4</v>
          </cell>
        </row>
        <row r="92">
          <cell r="BA92" t="str">
            <v>May'98</v>
          </cell>
          <cell r="BB92">
            <v>-27.3</v>
          </cell>
          <cell r="BC92">
            <v>-4.5</v>
          </cell>
          <cell r="BD92">
            <v>-7.6</v>
          </cell>
          <cell r="BE92">
            <v>15.6</v>
          </cell>
          <cell r="BF92">
            <v>32</v>
          </cell>
          <cell r="BG92">
            <v>-10.9</v>
          </cell>
          <cell r="BH92">
            <v>-1.8</v>
          </cell>
          <cell r="BJ92">
            <v>-7.6</v>
          </cell>
        </row>
        <row r="93">
          <cell r="BA93" t="str">
            <v>Jun'98</v>
          </cell>
          <cell r="BB93">
            <v>-24.4</v>
          </cell>
          <cell r="BC93">
            <v>-1.7</v>
          </cell>
          <cell r="BD93">
            <v>-6.5</v>
          </cell>
          <cell r="BE93">
            <v>15.7</v>
          </cell>
          <cell r="BF93">
            <v>30.6</v>
          </cell>
          <cell r="BG93">
            <v>-10.8</v>
          </cell>
          <cell r="BH93">
            <v>-1.6</v>
          </cell>
          <cell r="BJ93">
            <v>-6.5</v>
          </cell>
        </row>
        <row r="94">
          <cell r="BA94" t="str">
            <v>Jul'98</v>
          </cell>
          <cell r="BB94">
            <v>-22.6</v>
          </cell>
          <cell r="BC94">
            <v>1.3</v>
          </cell>
          <cell r="BD94">
            <v>0.4</v>
          </cell>
          <cell r="BE94">
            <v>12.5</v>
          </cell>
          <cell r="BF94">
            <v>26.6</v>
          </cell>
          <cell r="BG94">
            <v>-7.6</v>
          </cell>
          <cell r="BH94">
            <v>1.1000000000000001</v>
          </cell>
          <cell r="BJ94">
            <v>0.4</v>
          </cell>
        </row>
        <row r="95">
          <cell r="BA95" t="str">
            <v>Aug'98</v>
          </cell>
          <cell r="BB95">
            <v>-24.7</v>
          </cell>
          <cell r="BC95">
            <v>-3.3</v>
          </cell>
          <cell r="BD95">
            <v>-2.2000000000000002</v>
          </cell>
          <cell r="BE95">
            <v>11.7</v>
          </cell>
          <cell r="BF95">
            <v>25.4</v>
          </cell>
          <cell r="BG95">
            <v>-8.1999999999999993</v>
          </cell>
          <cell r="BH95">
            <v>-0.5</v>
          </cell>
          <cell r="BJ95">
            <v>-2.2000000000000002</v>
          </cell>
        </row>
        <row r="96">
          <cell r="BA96" t="str">
            <v>Sep'98</v>
          </cell>
          <cell r="BB96">
            <v>-23.8</v>
          </cell>
          <cell r="BC96">
            <v>0.4</v>
          </cell>
          <cell r="BD96">
            <v>-2.6</v>
          </cell>
          <cell r="BE96">
            <v>8.3000000000000007</v>
          </cell>
          <cell r="BF96">
            <v>24</v>
          </cell>
          <cell r="BG96">
            <v>-7.9</v>
          </cell>
          <cell r="BH96">
            <v>0.8</v>
          </cell>
          <cell r="BJ96">
            <v>-2.6</v>
          </cell>
        </row>
        <row r="97">
          <cell r="BA97" t="str">
            <v>Oct'98</v>
          </cell>
          <cell r="BB97">
            <v>-23.4</v>
          </cell>
          <cell r="BC97">
            <v>0.1</v>
          </cell>
          <cell r="BD97">
            <v>1.8</v>
          </cell>
          <cell r="BE97">
            <v>7.5</v>
          </cell>
          <cell r="BF97">
            <v>23.4</v>
          </cell>
          <cell r="BG97">
            <v>-8.3000000000000007</v>
          </cell>
          <cell r="BH97">
            <v>2.1</v>
          </cell>
          <cell r="BJ97">
            <v>1.8</v>
          </cell>
        </row>
        <row r="98">
          <cell r="BA98" t="str">
            <v>Nov'98</v>
          </cell>
          <cell r="BB98">
            <v>-21.1</v>
          </cell>
          <cell r="BC98">
            <v>2.5</v>
          </cell>
          <cell r="BD98">
            <v>3</v>
          </cell>
          <cell r="BE98">
            <v>4.4000000000000004</v>
          </cell>
          <cell r="BF98">
            <v>25</v>
          </cell>
          <cell r="BG98">
            <v>-6.1</v>
          </cell>
          <cell r="BH98">
            <v>1.4</v>
          </cell>
          <cell r="BJ98">
            <v>3</v>
          </cell>
        </row>
        <row r="99">
          <cell r="BA99" t="str">
            <v>Dec'98</v>
          </cell>
          <cell r="BB99">
            <v>-22.7</v>
          </cell>
          <cell r="BC99">
            <v>3.3</v>
          </cell>
          <cell r="BD99">
            <v>1.5</v>
          </cell>
          <cell r="BE99">
            <v>2.7</v>
          </cell>
          <cell r="BF99">
            <v>24.9</v>
          </cell>
          <cell r="BG99">
            <v>-5.7</v>
          </cell>
          <cell r="BH99">
            <v>1.9</v>
          </cell>
          <cell r="BJ99">
            <v>1.5</v>
          </cell>
        </row>
        <row r="100">
          <cell r="BA100" t="str">
            <v>Jan'99</v>
          </cell>
          <cell r="BB100">
            <v>-23.6</v>
          </cell>
          <cell r="BC100">
            <v>1.5</v>
          </cell>
          <cell r="BD100">
            <v>2.2999999999999998</v>
          </cell>
          <cell r="BE100">
            <v>-2.2999999999999998</v>
          </cell>
          <cell r="BF100">
            <v>18.8</v>
          </cell>
          <cell r="BG100">
            <v>-4.8</v>
          </cell>
          <cell r="BH100">
            <v>3.7</v>
          </cell>
          <cell r="BJ100">
            <v>2.2999999999999998</v>
          </cell>
        </row>
        <row r="101">
          <cell r="BA101" t="str">
            <v>Feb'99</v>
          </cell>
          <cell r="BB101">
            <v>-20.399999999999999</v>
          </cell>
          <cell r="BC101">
            <v>4.5999999999999996</v>
          </cell>
          <cell r="BD101">
            <v>3.7</v>
          </cell>
          <cell r="BE101">
            <v>-2.2000000000000002</v>
          </cell>
          <cell r="BF101">
            <v>19.399999999999999</v>
          </cell>
          <cell r="BG101">
            <v>-3.3</v>
          </cell>
          <cell r="BH101">
            <v>4</v>
          </cell>
          <cell r="BJ101">
            <v>3.7</v>
          </cell>
        </row>
        <row r="102">
          <cell r="BA102" t="str">
            <v>Mar'99</v>
          </cell>
          <cell r="BB102">
            <v>-24</v>
          </cell>
          <cell r="BC102">
            <v>4.5</v>
          </cell>
          <cell r="BD102">
            <v>0.3</v>
          </cell>
          <cell r="BE102">
            <v>-2.5</v>
          </cell>
          <cell r="BF102">
            <v>22.8</v>
          </cell>
          <cell r="BG102">
            <v>-5</v>
          </cell>
          <cell r="BH102">
            <v>2.8</v>
          </cell>
          <cell r="BJ102">
            <v>0.3</v>
          </cell>
        </row>
        <row r="103">
          <cell r="BA103" t="str">
            <v>Apr'99</v>
          </cell>
          <cell r="BB103">
            <v>-21.7</v>
          </cell>
          <cell r="BC103">
            <v>5.5</v>
          </cell>
          <cell r="BD103">
            <v>-2.6</v>
          </cell>
          <cell r="BE103">
            <v>6.1</v>
          </cell>
          <cell r="BF103">
            <v>34.299999999999997</v>
          </cell>
          <cell r="BG103">
            <v>-4.4000000000000004</v>
          </cell>
          <cell r="BH103">
            <v>1.6</v>
          </cell>
          <cell r="BJ103">
            <v>-2.6</v>
          </cell>
        </row>
        <row r="104">
          <cell r="BA104" t="str">
            <v>May'99</v>
          </cell>
          <cell r="BB104">
            <v>-23.7</v>
          </cell>
          <cell r="BC104">
            <v>2.2000000000000002</v>
          </cell>
          <cell r="BD104">
            <v>-2.2000000000000002</v>
          </cell>
          <cell r="BE104">
            <v>7.2</v>
          </cell>
          <cell r="BF104">
            <v>31</v>
          </cell>
          <cell r="BG104">
            <v>-5.3</v>
          </cell>
          <cell r="BH104">
            <v>1.1000000000000001</v>
          </cell>
          <cell r="BJ104">
            <v>-2.2000000000000002</v>
          </cell>
        </row>
        <row r="105">
          <cell r="BA105" t="str">
            <v>Jun'99</v>
          </cell>
          <cell r="BB105">
            <v>-24</v>
          </cell>
          <cell r="BC105">
            <v>0.8</v>
          </cell>
          <cell r="BD105">
            <v>-3.9</v>
          </cell>
          <cell r="BE105">
            <v>9</v>
          </cell>
          <cell r="BF105">
            <v>33.200000000000003</v>
          </cell>
          <cell r="BG105">
            <v>-6.5</v>
          </cell>
          <cell r="BH105">
            <v>0.9</v>
          </cell>
          <cell r="BJ105">
            <v>-3.9</v>
          </cell>
        </row>
        <row r="106">
          <cell r="BA106" t="str">
            <v>Jul'99</v>
          </cell>
          <cell r="BB106">
            <v>-24.4</v>
          </cell>
          <cell r="BC106">
            <v>2</v>
          </cell>
          <cell r="BD106">
            <v>-3.5</v>
          </cell>
          <cell r="BE106">
            <v>8.5</v>
          </cell>
          <cell r="BF106">
            <v>31.9</v>
          </cell>
          <cell r="BG106">
            <v>-6.3</v>
          </cell>
          <cell r="BH106">
            <v>0.4</v>
          </cell>
          <cell r="BJ106">
            <v>-3.5</v>
          </cell>
        </row>
        <row r="107">
          <cell r="BA107" t="str">
            <v>Aug'99</v>
          </cell>
          <cell r="BB107">
            <v>-25.2</v>
          </cell>
          <cell r="BC107">
            <v>0.5</v>
          </cell>
          <cell r="BD107">
            <v>-4.3</v>
          </cell>
          <cell r="BE107">
            <v>9.1999999999999993</v>
          </cell>
          <cell r="BF107">
            <v>29</v>
          </cell>
          <cell r="BG107">
            <v>-6.6</v>
          </cell>
          <cell r="BH107">
            <v>-0.3</v>
          </cell>
          <cell r="BJ107">
            <v>-4.3</v>
          </cell>
        </row>
        <row r="108">
          <cell r="BA108" t="str">
            <v>Sep'99</v>
          </cell>
          <cell r="BB108">
            <v>-23.4</v>
          </cell>
          <cell r="BC108">
            <v>-1.1000000000000001</v>
          </cell>
          <cell r="BD108">
            <v>-5</v>
          </cell>
          <cell r="BE108">
            <v>10</v>
          </cell>
          <cell r="BF108">
            <v>32.200000000000003</v>
          </cell>
          <cell r="BG108">
            <v>-9.1</v>
          </cell>
          <cell r="BH108">
            <v>0.1</v>
          </cell>
          <cell r="BJ108">
            <v>-5</v>
          </cell>
        </row>
        <row r="109">
          <cell r="BA109" t="str">
            <v>Oct'99</v>
          </cell>
          <cell r="BB109">
            <v>-23.7</v>
          </cell>
          <cell r="BC109">
            <v>-0.4</v>
          </cell>
          <cell r="BD109">
            <v>-4.4000000000000004</v>
          </cell>
          <cell r="BE109">
            <v>11</v>
          </cell>
          <cell r="BF109">
            <v>33.4</v>
          </cell>
          <cell r="BG109">
            <v>-6.8</v>
          </cell>
          <cell r="BH109">
            <v>-0.1</v>
          </cell>
          <cell r="BJ109">
            <v>-4.4000000000000004</v>
          </cell>
        </row>
        <row r="110">
          <cell r="BA110" t="str">
            <v>Nov'99</v>
          </cell>
          <cell r="BB110">
            <v>-24.9</v>
          </cell>
          <cell r="BC110">
            <v>0.2</v>
          </cell>
          <cell r="BD110">
            <v>-3.5</v>
          </cell>
          <cell r="BE110">
            <v>9.8000000000000007</v>
          </cell>
          <cell r="BF110">
            <v>27.8</v>
          </cell>
          <cell r="BG110">
            <v>-7.5</v>
          </cell>
          <cell r="BH110">
            <v>0.4</v>
          </cell>
          <cell r="BJ110">
            <v>-3.5</v>
          </cell>
        </row>
        <row r="111">
          <cell r="BA111" t="str">
            <v>Dec'99</v>
          </cell>
          <cell r="BB111">
            <v>-22.2</v>
          </cell>
          <cell r="BC111">
            <v>2.5</v>
          </cell>
          <cell r="BD111">
            <v>-1</v>
          </cell>
          <cell r="BE111">
            <v>12.3</v>
          </cell>
          <cell r="BF111">
            <v>30.6</v>
          </cell>
          <cell r="BG111">
            <v>-6.2</v>
          </cell>
          <cell r="BH111">
            <v>1.1000000000000001</v>
          </cell>
          <cell r="BJ111">
            <v>-1</v>
          </cell>
        </row>
        <row r="112">
          <cell r="BA112" t="str">
            <v>Jan'00</v>
          </cell>
          <cell r="BB112">
            <v>-22.6</v>
          </cell>
          <cell r="BC112">
            <v>1.3</v>
          </cell>
          <cell r="BD112">
            <v>1.1000000000000001</v>
          </cell>
          <cell r="BE112">
            <v>18.2</v>
          </cell>
          <cell r="BF112">
            <v>34</v>
          </cell>
          <cell r="BG112">
            <v>-6.5</v>
          </cell>
          <cell r="BH112">
            <v>0.5</v>
          </cell>
          <cell r="BJ112">
            <v>1.1000000000000001</v>
          </cell>
        </row>
        <row r="113">
          <cell r="BA113" t="str">
            <v>Feb'00</v>
          </cell>
          <cell r="BB113">
            <v>-20.399999999999999</v>
          </cell>
          <cell r="BC113">
            <v>-0.5</v>
          </cell>
          <cell r="BD113">
            <v>1.9</v>
          </cell>
          <cell r="BE113">
            <v>16.399999999999999</v>
          </cell>
          <cell r="BF113">
            <v>29.9</v>
          </cell>
          <cell r="BG113">
            <v>-4.9000000000000004</v>
          </cell>
          <cell r="BH113">
            <v>2.6</v>
          </cell>
          <cell r="BJ113">
            <v>1.9</v>
          </cell>
        </row>
        <row r="114">
          <cell r="BA114" t="str">
            <v>Mar'00</v>
          </cell>
          <cell r="BB114">
            <v>-21.2</v>
          </cell>
          <cell r="BC114">
            <v>-0.1</v>
          </cell>
          <cell r="BD114">
            <v>2.1</v>
          </cell>
          <cell r="BE114">
            <v>20.7</v>
          </cell>
          <cell r="BF114">
            <v>32</v>
          </cell>
          <cell r="BG114">
            <v>-6.8</v>
          </cell>
          <cell r="BH114">
            <v>3.3</v>
          </cell>
          <cell r="BJ114">
            <v>2.1</v>
          </cell>
        </row>
        <row r="115">
          <cell r="BA115" t="str">
            <v>Apr'00</v>
          </cell>
          <cell r="BB115">
            <v>-21.9</v>
          </cell>
          <cell r="BC115">
            <v>-3.2</v>
          </cell>
          <cell r="BD115">
            <v>1.4</v>
          </cell>
          <cell r="BE115">
            <v>17.600000000000001</v>
          </cell>
          <cell r="BF115">
            <v>23.8</v>
          </cell>
          <cell r="BG115">
            <v>-6.9</v>
          </cell>
          <cell r="BH115">
            <v>2</v>
          </cell>
          <cell r="BJ115">
            <v>1.4</v>
          </cell>
        </row>
        <row r="116">
          <cell r="BA116" t="str">
            <v>May'00</v>
          </cell>
          <cell r="BB116">
            <v>-21</v>
          </cell>
          <cell r="BC116">
            <v>2.7</v>
          </cell>
          <cell r="BD116">
            <v>7.6</v>
          </cell>
          <cell r="BE116">
            <v>15.7</v>
          </cell>
          <cell r="BF116">
            <v>27.3</v>
          </cell>
          <cell r="BG116">
            <v>-2.6</v>
          </cell>
          <cell r="BH116">
            <v>4.2</v>
          </cell>
          <cell r="BJ116">
            <v>7.6</v>
          </cell>
        </row>
        <row r="117">
          <cell r="BA117" t="str">
            <v>Jun'00</v>
          </cell>
          <cell r="BB117">
            <v>-24</v>
          </cell>
          <cell r="BC117">
            <v>-2</v>
          </cell>
          <cell r="BD117">
            <v>4.3</v>
          </cell>
          <cell r="BE117">
            <v>24.3</v>
          </cell>
          <cell r="BF117">
            <v>35.1</v>
          </cell>
          <cell r="BG117">
            <v>-5.8</v>
          </cell>
          <cell r="BH117">
            <v>2.7</v>
          </cell>
          <cell r="BJ117">
            <v>4.3</v>
          </cell>
        </row>
        <row r="118">
          <cell r="BA118" t="str">
            <v>Jul'00</v>
          </cell>
          <cell r="BB118">
            <v>-21.3</v>
          </cell>
          <cell r="BC118">
            <v>-1.5</v>
          </cell>
          <cell r="BD118">
            <v>3.8</v>
          </cell>
          <cell r="BE118">
            <v>22.6</v>
          </cell>
          <cell r="BF118">
            <v>31.8</v>
          </cell>
          <cell r="BG118">
            <v>-5.3</v>
          </cell>
          <cell r="BH118">
            <v>2.4</v>
          </cell>
          <cell r="BJ118">
            <v>3.8</v>
          </cell>
        </row>
        <row r="119">
          <cell r="BA119" t="str">
            <v>Aug'00</v>
          </cell>
          <cell r="BB119">
            <v>-24.2</v>
          </cell>
          <cell r="BC119">
            <v>-2.8</v>
          </cell>
          <cell r="BD119">
            <v>6.9</v>
          </cell>
          <cell r="BE119">
            <v>23.4</v>
          </cell>
          <cell r="BF119">
            <v>31.5</v>
          </cell>
          <cell r="BG119">
            <v>-4.3</v>
          </cell>
          <cell r="BH119">
            <v>3</v>
          </cell>
          <cell r="BJ119">
            <v>6.9</v>
          </cell>
        </row>
        <row r="120">
          <cell r="BA120" t="str">
            <v>Sep'00</v>
          </cell>
          <cell r="BB120">
            <v>-23.8</v>
          </cell>
          <cell r="BC120">
            <v>-6.7</v>
          </cell>
          <cell r="BD120">
            <v>2.8</v>
          </cell>
          <cell r="BE120">
            <v>30.2</v>
          </cell>
          <cell r="BF120">
            <v>34.9</v>
          </cell>
          <cell r="BG120">
            <v>-7.3</v>
          </cell>
          <cell r="BH120">
            <v>0.3</v>
          </cell>
          <cell r="BJ120">
            <v>2.8</v>
          </cell>
        </row>
        <row r="121">
          <cell r="BA121" t="str">
            <v>Oct'00</v>
          </cell>
          <cell r="BB121">
            <v>-25.2</v>
          </cell>
          <cell r="BC121">
            <v>-6.6</v>
          </cell>
          <cell r="BD121">
            <v>-0.3</v>
          </cell>
          <cell r="BE121">
            <v>32</v>
          </cell>
          <cell r="BF121">
            <v>34.799999999999997</v>
          </cell>
          <cell r="BG121">
            <v>-8.9</v>
          </cell>
          <cell r="BH121">
            <v>-0.6</v>
          </cell>
          <cell r="BJ121">
            <v>-0.3</v>
          </cell>
        </row>
        <row r="122">
          <cell r="BA122" t="str">
            <v>Nov'00</v>
          </cell>
          <cell r="BB122">
            <v>-25.3</v>
          </cell>
          <cell r="BC122">
            <v>-4.4000000000000004</v>
          </cell>
          <cell r="BD122">
            <v>3.4</v>
          </cell>
          <cell r="BE122">
            <v>35.9</v>
          </cell>
          <cell r="BF122">
            <v>37.799999999999997</v>
          </cell>
          <cell r="BG122">
            <v>-6.9</v>
          </cell>
          <cell r="BH122">
            <v>1.5</v>
          </cell>
          <cell r="BJ122">
            <v>3.4</v>
          </cell>
        </row>
        <row r="123">
          <cell r="BA123" t="str">
            <v>Dec'00</v>
          </cell>
          <cell r="BB123">
            <v>-23.4</v>
          </cell>
          <cell r="BC123">
            <v>-5.3</v>
          </cell>
          <cell r="BD123">
            <v>2</v>
          </cell>
          <cell r="BE123">
            <v>35</v>
          </cell>
          <cell r="BF123">
            <v>36.799999999999997</v>
          </cell>
          <cell r="BG123">
            <v>-7.1</v>
          </cell>
          <cell r="BH123">
            <v>1.6</v>
          </cell>
          <cell r="BJ123">
            <v>2</v>
          </cell>
        </row>
        <row r="124">
          <cell r="BA124" t="str">
            <v>Jan'01</v>
          </cell>
          <cell r="BB124">
            <v>-23.9</v>
          </cell>
          <cell r="BC124">
            <v>-2.4</v>
          </cell>
          <cell r="BD124">
            <v>3.9</v>
          </cell>
          <cell r="BE124">
            <v>31.1</v>
          </cell>
          <cell r="BF124">
            <v>34.9</v>
          </cell>
          <cell r="BG124">
            <v>-4.8</v>
          </cell>
          <cell r="BH124">
            <v>2.6</v>
          </cell>
          <cell r="BJ124">
            <v>3.9</v>
          </cell>
        </row>
        <row r="125">
          <cell r="BA125" t="str">
            <v>Feb'01</v>
          </cell>
          <cell r="BB125">
            <v>-23.6</v>
          </cell>
          <cell r="BC125">
            <v>-6.2</v>
          </cell>
          <cell r="BD125">
            <v>1.5</v>
          </cell>
          <cell r="BE125">
            <v>32.299999999999997</v>
          </cell>
          <cell r="BF125">
            <v>38.299999999999997</v>
          </cell>
          <cell r="BG125">
            <v>-5.2</v>
          </cell>
          <cell r="BH125">
            <v>2.4</v>
          </cell>
          <cell r="BJ125">
            <v>1.5</v>
          </cell>
        </row>
        <row r="126">
          <cell r="BA126" t="str">
            <v>Mar'01</v>
          </cell>
          <cell r="BB126">
            <v>-23.6</v>
          </cell>
          <cell r="BC126">
            <v>-6.2</v>
          </cell>
          <cell r="BD126">
            <v>3.1</v>
          </cell>
          <cell r="BE126">
            <v>33</v>
          </cell>
          <cell r="BF126">
            <v>36.299999999999997</v>
          </cell>
          <cell r="BG126">
            <v>-4.5999999999999996</v>
          </cell>
          <cell r="BH126">
            <v>2.6</v>
          </cell>
          <cell r="BJ126">
            <v>3.1</v>
          </cell>
        </row>
        <row r="127">
          <cell r="BA127" t="str">
            <v>Apr'01</v>
          </cell>
          <cell r="BB127">
            <v>-23.8</v>
          </cell>
          <cell r="BC127">
            <v>-1.7</v>
          </cell>
          <cell r="BD127">
            <v>3.6</v>
          </cell>
          <cell r="BE127">
            <v>33</v>
          </cell>
          <cell r="BF127">
            <v>34.299999999999997</v>
          </cell>
          <cell r="BG127">
            <v>-3.5</v>
          </cell>
          <cell r="BH127">
            <v>3.4</v>
          </cell>
          <cell r="BJ127">
            <v>3.6</v>
          </cell>
        </row>
        <row r="128">
          <cell r="BA128" t="str">
            <v>May'01</v>
          </cell>
          <cell r="BB128">
            <v>-24.4</v>
          </cell>
          <cell r="BC128">
            <v>-2.6</v>
          </cell>
          <cell r="BD128">
            <v>0.4</v>
          </cell>
          <cell r="BE128">
            <v>45.9</v>
          </cell>
          <cell r="BF128">
            <v>43.1</v>
          </cell>
          <cell r="BG128">
            <v>-6</v>
          </cell>
          <cell r="BH128">
            <v>1.7</v>
          </cell>
          <cell r="BJ128">
            <v>0.4</v>
          </cell>
        </row>
        <row r="129">
          <cell r="BA129" t="str">
            <v>Jun'01</v>
          </cell>
          <cell r="BB129">
            <v>-25.8</v>
          </cell>
          <cell r="BC129">
            <v>-5.3</v>
          </cell>
          <cell r="BD129">
            <v>-2</v>
          </cell>
          <cell r="BE129">
            <v>43.8</v>
          </cell>
          <cell r="BF129">
            <v>43.1</v>
          </cell>
          <cell r="BG129">
            <v>-6.6</v>
          </cell>
          <cell r="BH129">
            <v>1</v>
          </cell>
          <cell r="BJ129">
            <v>-2</v>
          </cell>
        </row>
        <row r="130">
          <cell r="BA130" t="str">
            <v>Jul'01</v>
          </cell>
          <cell r="BB130">
            <v>-25.5</v>
          </cell>
          <cell r="BC130">
            <v>-3.8</v>
          </cell>
          <cell r="BD130">
            <v>-5.3</v>
          </cell>
          <cell r="BE130">
            <v>46.1</v>
          </cell>
          <cell r="BF130">
            <v>41.2</v>
          </cell>
          <cell r="BG130">
            <v>-8.3000000000000007</v>
          </cell>
          <cell r="BH130">
            <v>-0.3</v>
          </cell>
          <cell r="BJ130">
            <v>-5.3</v>
          </cell>
        </row>
        <row r="131">
          <cell r="BA131" t="str">
            <v>Aug'01</v>
          </cell>
          <cell r="BB131">
            <v>-24.7</v>
          </cell>
          <cell r="BC131">
            <v>-4.7</v>
          </cell>
          <cell r="BD131">
            <v>-9.1</v>
          </cell>
          <cell r="BE131">
            <v>47.1</v>
          </cell>
          <cell r="BF131">
            <v>45.9</v>
          </cell>
          <cell r="BG131">
            <v>-9</v>
          </cell>
          <cell r="BH131">
            <v>-2.2999999999999998</v>
          </cell>
          <cell r="BJ131">
            <v>-9.1</v>
          </cell>
        </row>
        <row r="132">
          <cell r="BA132" t="str">
            <v>Sep'01</v>
          </cell>
          <cell r="BB132">
            <v>-25.5</v>
          </cell>
          <cell r="BC132">
            <v>-2.5</v>
          </cell>
          <cell r="BD132">
            <v>-7.4</v>
          </cell>
          <cell r="BE132">
            <v>40.700000000000003</v>
          </cell>
          <cell r="BF132">
            <v>42.8</v>
          </cell>
          <cell r="BG132">
            <v>-8.9</v>
          </cell>
          <cell r="BH132">
            <v>-1.7</v>
          </cell>
          <cell r="BJ132">
            <v>-7.4</v>
          </cell>
        </row>
        <row r="133">
          <cell r="BA133" t="str">
            <v>Oct'01</v>
          </cell>
          <cell r="BB133">
            <v>-25.5</v>
          </cell>
          <cell r="BC133">
            <v>-4.5999999999999996</v>
          </cell>
          <cell r="BD133">
            <v>-8</v>
          </cell>
          <cell r="BE133">
            <v>39.5</v>
          </cell>
          <cell r="BF133">
            <v>46.1</v>
          </cell>
          <cell r="BG133">
            <v>-7.8</v>
          </cell>
          <cell r="BH133">
            <v>-0.7</v>
          </cell>
          <cell r="BJ133">
            <v>-8</v>
          </cell>
        </row>
        <row r="134">
          <cell r="BA134" t="str">
            <v>Nov'01</v>
          </cell>
          <cell r="BB134">
            <v>-27.7</v>
          </cell>
          <cell r="BC134">
            <v>-6.2</v>
          </cell>
          <cell r="BD134">
            <v>-12.9</v>
          </cell>
          <cell r="BE134">
            <v>39.5</v>
          </cell>
          <cell r="BF134">
            <v>44.6</v>
          </cell>
          <cell r="BG134">
            <v>-8.1999999999999993</v>
          </cell>
          <cell r="BH134">
            <v>-2.9</v>
          </cell>
          <cell r="BJ134">
            <v>-12.9</v>
          </cell>
        </row>
        <row r="135">
          <cell r="BA135" t="str">
            <v>Dec'01</v>
          </cell>
          <cell r="BB135">
            <v>-26.8</v>
          </cell>
          <cell r="BC135">
            <v>-6.3</v>
          </cell>
          <cell r="BD135">
            <v>-13.5</v>
          </cell>
          <cell r="BE135">
            <v>39.5</v>
          </cell>
          <cell r="BF135">
            <v>43.5</v>
          </cell>
          <cell r="BG135">
            <v>-10.9</v>
          </cell>
          <cell r="BH135">
            <v>-3.2</v>
          </cell>
          <cell r="BJ135">
            <v>-13.5</v>
          </cell>
        </row>
        <row r="136">
          <cell r="BA136" t="str">
            <v>Jan'02</v>
          </cell>
          <cell r="BB136">
            <v>-30.9</v>
          </cell>
          <cell r="BC136">
            <v>-14.3</v>
          </cell>
          <cell r="BD136">
            <v>-12.2</v>
          </cell>
          <cell r="BE136">
            <v>52.6</v>
          </cell>
          <cell r="BF136">
            <v>35.799999999999997</v>
          </cell>
          <cell r="BG136">
            <v>-12.8</v>
          </cell>
          <cell r="BH136">
            <v>-3.8</v>
          </cell>
          <cell r="BJ136">
            <v>-12.2</v>
          </cell>
        </row>
        <row r="137">
          <cell r="BA137" t="str">
            <v>Feb'02</v>
          </cell>
          <cell r="BB137">
            <v>-32</v>
          </cell>
          <cell r="BC137">
            <v>-20.8</v>
          </cell>
          <cell r="BD137">
            <v>-12</v>
          </cell>
          <cell r="BE137">
            <v>62.4</v>
          </cell>
          <cell r="BF137">
            <v>32.5</v>
          </cell>
          <cell r="BG137">
            <v>-15.8</v>
          </cell>
          <cell r="BH137">
            <v>-4.4000000000000004</v>
          </cell>
          <cell r="BJ137">
            <v>-12</v>
          </cell>
        </row>
        <row r="138">
          <cell r="BA138" t="str">
            <v>Mar'02</v>
          </cell>
          <cell r="BB138">
            <v>-31.2</v>
          </cell>
          <cell r="BC138">
            <v>-22.9</v>
          </cell>
          <cell r="BD138">
            <v>-10.4</v>
          </cell>
          <cell r="BE138">
            <v>66.099999999999994</v>
          </cell>
          <cell r="BF138">
            <v>26.2</v>
          </cell>
          <cell r="BG138">
            <v>-17.600000000000001</v>
          </cell>
          <cell r="BH138">
            <v>-4.5999999999999996</v>
          </cell>
          <cell r="BJ138">
            <v>-10.4</v>
          </cell>
        </row>
        <row r="139">
          <cell r="BA139" t="str">
            <v>Apr'02</v>
          </cell>
          <cell r="BB139">
            <v>-31.1</v>
          </cell>
          <cell r="BC139">
            <v>-26.3</v>
          </cell>
          <cell r="BD139">
            <v>-9.9</v>
          </cell>
          <cell r="BE139">
            <v>68.5</v>
          </cell>
          <cell r="BF139">
            <v>22.7</v>
          </cell>
          <cell r="BG139">
            <v>-19.399999999999999</v>
          </cell>
          <cell r="BH139">
            <v>-5.3</v>
          </cell>
          <cell r="BJ139">
            <v>-9.9</v>
          </cell>
        </row>
        <row r="140">
          <cell r="BA140" t="str">
            <v>May'02</v>
          </cell>
          <cell r="BB140">
            <v>-32.4</v>
          </cell>
          <cell r="BC140">
            <v>-24.3</v>
          </cell>
          <cell r="BD140">
            <v>-8.6999999999999993</v>
          </cell>
          <cell r="BE140">
            <v>67.8</v>
          </cell>
          <cell r="BF140">
            <v>18.100000000000001</v>
          </cell>
          <cell r="BG140">
            <v>-22.5</v>
          </cell>
          <cell r="BH140">
            <v>-4.8</v>
          </cell>
          <cell r="BJ140">
            <v>-8.6999999999999993</v>
          </cell>
        </row>
        <row r="141">
          <cell r="BA141" t="str">
            <v>Jun'02</v>
          </cell>
          <cell r="BB141">
            <v>-32.5</v>
          </cell>
          <cell r="BC141">
            <v>-27.9</v>
          </cell>
          <cell r="BD141">
            <v>-6.8</v>
          </cell>
          <cell r="BE141">
            <v>70</v>
          </cell>
          <cell r="BF141">
            <v>12.1</v>
          </cell>
          <cell r="BG141">
            <v>-23.4</v>
          </cell>
          <cell r="BH141">
            <v>-3.7</v>
          </cell>
          <cell r="BJ141">
            <v>-6.8</v>
          </cell>
        </row>
        <row r="142">
          <cell r="BA142" t="str">
            <v>Jul'02</v>
          </cell>
          <cell r="BB142">
            <v>-34.700000000000003</v>
          </cell>
          <cell r="BC142">
            <v>-24.8</v>
          </cell>
          <cell r="BD142">
            <v>-7</v>
          </cell>
          <cell r="BE142">
            <v>72</v>
          </cell>
          <cell r="BF142">
            <v>10.9</v>
          </cell>
          <cell r="BG142">
            <v>-22</v>
          </cell>
          <cell r="BH142">
            <v>-2.6</v>
          </cell>
          <cell r="BJ142">
            <v>-7</v>
          </cell>
        </row>
        <row r="143">
          <cell r="BA143" t="str">
            <v>Aug'02</v>
          </cell>
          <cell r="BB143">
            <v>-33.200000000000003</v>
          </cell>
          <cell r="BC143">
            <v>-25.3</v>
          </cell>
          <cell r="BD143">
            <v>-10.1</v>
          </cell>
          <cell r="BE143">
            <v>73.7</v>
          </cell>
          <cell r="BF143">
            <v>15</v>
          </cell>
          <cell r="BG143">
            <v>-25</v>
          </cell>
          <cell r="BH143">
            <v>-2.6</v>
          </cell>
          <cell r="BJ143">
            <v>-10.1</v>
          </cell>
        </row>
        <row r="144">
          <cell r="BA144" t="str">
            <v>Sep'02</v>
          </cell>
          <cell r="BB144">
            <v>-32.799999999999997</v>
          </cell>
          <cell r="BC144">
            <v>-24.6</v>
          </cell>
          <cell r="BD144">
            <v>-5.0999999999999996</v>
          </cell>
          <cell r="BE144">
            <v>72.599999999999994</v>
          </cell>
          <cell r="BF144">
            <v>10.3</v>
          </cell>
          <cell r="BG144">
            <v>-24</v>
          </cell>
          <cell r="BH144">
            <v>-2.7</v>
          </cell>
          <cell r="BJ144">
            <v>-5.0999999999999996</v>
          </cell>
        </row>
        <row r="145">
          <cell r="BA145" t="str">
            <v>Oct'02</v>
          </cell>
          <cell r="BB145">
            <v>-35.200000000000003</v>
          </cell>
          <cell r="BC145">
            <v>-26.1</v>
          </cell>
          <cell r="BD145">
            <v>-10.5</v>
          </cell>
          <cell r="BE145">
            <v>68.400000000000006</v>
          </cell>
          <cell r="BF145">
            <v>11.7</v>
          </cell>
          <cell r="BG145">
            <v>-24.6</v>
          </cell>
          <cell r="BH145">
            <v>-5.7</v>
          </cell>
          <cell r="BJ145">
            <v>-10.5</v>
          </cell>
        </row>
        <row r="146">
          <cell r="BA146" t="str">
            <v>Nov'02</v>
          </cell>
          <cell r="BB146">
            <v>-38.5</v>
          </cell>
          <cell r="BC146">
            <v>-30.8</v>
          </cell>
          <cell r="BD146">
            <v>-17.5</v>
          </cell>
          <cell r="BE146">
            <v>70.8</v>
          </cell>
          <cell r="BF146">
            <v>15.5</v>
          </cell>
          <cell r="BG146">
            <v>-29.6</v>
          </cell>
          <cell r="BH146">
            <v>-10.199999999999999</v>
          </cell>
          <cell r="BJ146">
            <v>-17.5</v>
          </cell>
        </row>
        <row r="147">
          <cell r="BA147" t="str">
            <v>Dec'02</v>
          </cell>
          <cell r="BB147">
            <v>-38.1</v>
          </cell>
          <cell r="BC147">
            <v>-27.3</v>
          </cell>
          <cell r="BD147">
            <v>-21</v>
          </cell>
          <cell r="BE147">
            <v>72.2</v>
          </cell>
          <cell r="BF147">
            <v>12.4</v>
          </cell>
          <cell r="BG147">
            <v>-31.2</v>
          </cell>
          <cell r="BH147">
            <v>-10.3</v>
          </cell>
          <cell r="BJ147">
            <v>-21</v>
          </cell>
        </row>
        <row r="148">
          <cell r="BA148" t="str">
            <v>Jan'03</v>
          </cell>
          <cell r="BB148">
            <v>-36.299999999999997</v>
          </cell>
          <cell r="BC148">
            <v>-21.6</v>
          </cell>
          <cell r="BD148">
            <v>-19.899999999999999</v>
          </cell>
          <cell r="BE148">
            <v>69.2</v>
          </cell>
          <cell r="BF148">
            <v>14.3</v>
          </cell>
          <cell r="BG148">
            <v>-29.1</v>
          </cell>
          <cell r="BH148">
            <v>-9.4</v>
          </cell>
          <cell r="BJ148">
            <v>-19.899999999999999</v>
          </cell>
        </row>
        <row r="149">
          <cell r="BA149" t="str">
            <v>Feb'03</v>
          </cell>
          <cell r="BB149">
            <v>-38.9</v>
          </cell>
          <cell r="BC149">
            <v>-23.2</v>
          </cell>
          <cell r="BD149">
            <v>-20.100000000000001</v>
          </cell>
          <cell r="BE149">
            <v>61</v>
          </cell>
          <cell r="BF149">
            <v>18</v>
          </cell>
          <cell r="BG149">
            <v>-29.7</v>
          </cell>
          <cell r="BH149">
            <v>-10.5</v>
          </cell>
          <cell r="BJ149">
            <v>-20.100000000000001</v>
          </cell>
        </row>
        <row r="150">
          <cell r="BA150" t="str">
            <v>Mar'03</v>
          </cell>
          <cell r="BB150">
            <v>-36.200000000000003</v>
          </cell>
          <cell r="BC150">
            <v>-21</v>
          </cell>
          <cell r="BD150">
            <v>-21.6</v>
          </cell>
          <cell r="BE150">
            <v>59.9</v>
          </cell>
          <cell r="BF150">
            <v>19.5</v>
          </cell>
          <cell r="BG150">
            <v>-28.7</v>
          </cell>
          <cell r="BH150">
            <v>-11.5</v>
          </cell>
          <cell r="BJ150">
            <v>-21.6</v>
          </cell>
        </row>
        <row r="151">
          <cell r="BA151" t="str">
            <v>Apr'03</v>
          </cell>
          <cell r="BB151">
            <v>-35.200000000000003</v>
          </cell>
          <cell r="BC151">
            <v>-22.5</v>
          </cell>
          <cell r="BD151">
            <v>-19.600000000000001</v>
          </cell>
          <cell r="BE151">
            <v>55.6</v>
          </cell>
          <cell r="BF151">
            <v>16.2</v>
          </cell>
          <cell r="BG151">
            <v>-27.8</v>
          </cell>
          <cell r="BH151">
            <v>-9</v>
          </cell>
          <cell r="BJ151">
            <v>-19.600000000000001</v>
          </cell>
        </row>
        <row r="152">
          <cell r="BA152" t="str">
            <v>May'03</v>
          </cell>
          <cell r="BB152">
            <v>-36.1</v>
          </cell>
          <cell r="BC152">
            <v>-23.7</v>
          </cell>
          <cell r="BD152">
            <v>-22.5</v>
          </cell>
          <cell r="BE152">
            <v>46.4</v>
          </cell>
          <cell r="BF152">
            <v>10.9</v>
          </cell>
          <cell r="BG152">
            <v>-22.2</v>
          </cell>
          <cell r="BH152">
            <v>-7.8</v>
          </cell>
          <cell r="BJ152">
            <v>-22.5</v>
          </cell>
        </row>
        <row r="153">
          <cell r="BA153" t="str">
            <v>Jun'03</v>
          </cell>
          <cell r="BB153">
            <v>-32.6</v>
          </cell>
          <cell r="BC153">
            <v>-19</v>
          </cell>
          <cell r="BD153">
            <v>-19.7</v>
          </cell>
          <cell r="BE153">
            <v>39.1</v>
          </cell>
          <cell r="BF153">
            <v>7.6</v>
          </cell>
          <cell r="BG153">
            <v>-18.600000000000001</v>
          </cell>
          <cell r="BH153">
            <v>-7.1</v>
          </cell>
          <cell r="BJ153">
            <v>-19.7</v>
          </cell>
        </row>
        <row r="154">
          <cell r="BA154" t="str">
            <v>Jul'03</v>
          </cell>
          <cell r="BB154">
            <v>-32.9</v>
          </cell>
          <cell r="BC154">
            <v>-22</v>
          </cell>
          <cell r="BD154">
            <v>-17.8</v>
          </cell>
          <cell r="BE154">
            <v>38.9</v>
          </cell>
          <cell r="BF154">
            <v>8.8000000000000007</v>
          </cell>
          <cell r="BG154">
            <v>-17.100000000000001</v>
          </cell>
          <cell r="BH154">
            <v>-6.4</v>
          </cell>
          <cell r="BJ154">
            <v>-17.8</v>
          </cell>
        </row>
        <row r="155">
          <cell r="BA155" t="str">
            <v>Aug'03</v>
          </cell>
          <cell r="BB155">
            <v>-33.6</v>
          </cell>
          <cell r="BC155">
            <v>-21.1</v>
          </cell>
          <cell r="BD155">
            <v>-17.7</v>
          </cell>
          <cell r="BE155">
            <v>42.4</v>
          </cell>
          <cell r="BF155">
            <v>13.3</v>
          </cell>
          <cell r="BG155">
            <v>-19.899999999999999</v>
          </cell>
          <cell r="BH155">
            <v>-7.3</v>
          </cell>
          <cell r="BJ155">
            <v>-17.7</v>
          </cell>
        </row>
        <row r="156">
          <cell r="BA156" t="str">
            <v>Sep'03</v>
          </cell>
          <cell r="BB156">
            <v>-34.799999999999997</v>
          </cell>
          <cell r="BC156">
            <v>-19.399999999999999</v>
          </cell>
          <cell r="BD156">
            <v>-18.5</v>
          </cell>
          <cell r="BE156">
            <v>36.700000000000003</v>
          </cell>
          <cell r="BF156">
            <v>15.2</v>
          </cell>
          <cell r="BG156">
            <v>-19</v>
          </cell>
          <cell r="BH156">
            <v>-6.9</v>
          </cell>
          <cell r="BJ156">
            <v>-18.5</v>
          </cell>
        </row>
        <row r="157">
          <cell r="BA157" t="str">
            <v>Oct'03</v>
          </cell>
          <cell r="BB157">
            <v>-34.9</v>
          </cell>
          <cell r="BC157">
            <v>-18.2</v>
          </cell>
          <cell r="BD157">
            <v>-17</v>
          </cell>
          <cell r="BE157">
            <v>39.799999999999997</v>
          </cell>
          <cell r="BF157">
            <v>8.9</v>
          </cell>
          <cell r="BG157">
            <v>-18.2</v>
          </cell>
          <cell r="BH157">
            <v>-6.4</v>
          </cell>
          <cell r="BJ157">
            <v>-17</v>
          </cell>
        </row>
        <row r="158">
          <cell r="BA158" t="str">
            <v>Nov'03</v>
          </cell>
          <cell r="BB158">
            <v>-29.6</v>
          </cell>
          <cell r="BC158">
            <v>-15.5</v>
          </cell>
          <cell r="BD158">
            <v>-14.5</v>
          </cell>
          <cell r="BE158">
            <v>37</v>
          </cell>
          <cell r="BF158">
            <v>8.9</v>
          </cell>
          <cell r="BG158">
            <v>-16</v>
          </cell>
          <cell r="BH158">
            <v>-5.3</v>
          </cell>
          <cell r="BJ158">
            <v>-14.5</v>
          </cell>
        </row>
        <row r="159">
          <cell r="BA159" t="str">
            <v>Dec'03</v>
          </cell>
          <cell r="BB159">
            <v>-33</v>
          </cell>
          <cell r="BC159">
            <v>-21.8</v>
          </cell>
          <cell r="BD159">
            <v>-15.3</v>
          </cell>
          <cell r="BE159">
            <v>35.700000000000003</v>
          </cell>
          <cell r="BF159">
            <v>6.2</v>
          </cell>
          <cell r="BG159">
            <v>-16.100000000000001</v>
          </cell>
          <cell r="BH159">
            <v>-7.2</v>
          </cell>
          <cell r="BJ159">
            <v>-15.3</v>
          </cell>
        </row>
        <row r="160">
          <cell r="BA160" t="str">
            <v>Jan'04</v>
          </cell>
          <cell r="BB160">
            <v>-36.799999999999997</v>
          </cell>
          <cell r="BC160">
            <v>-22.8</v>
          </cell>
          <cell r="BD160">
            <v>-16.399999999999999</v>
          </cell>
          <cell r="BE160">
            <v>36.5</v>
          </cell>
          <cell r="BF160">
            <v>10.8</v>
          </cell>
          <cell r="BG160">
            <v>-17.3</v>
          </cell>
          <cell r="BH160">
            <v>-9</v>
          </cell>
          <cell r="BJ160">
            <v>-16.399999999999999</v>
          </cell>
        </row>
        <row r="161">
          <cell r="BA161" t="str">
            <v>Feb'04</v>
          </cell>
          <cell r="BB161">
            <v>-33.200000000000003</v>
          </cell>
          <cell r="BC161">
            <v>-16.8</v>
          </cell>
          <cell r="BD161">
            <v>-13.2</v>
          </cell>
          <cell r="BE161">
            <v>32.200000000000003</v>
          </cell>
          <cell r="BF161">
            <v>9.8000000000000007</v>
          </cell>
          <cell r="BG161">
            <v>-15.4</v>
          </cell>
          <cell r="BH161">
            <v>-5.8</v>
          </cell>
          <cell r="BJ161">
            <v>-13.2</v>
          </cell>
        </row>
        <row r="162">
          <cell r="BA162" t="str">
            <v>Mar'04</v>
          </cell>
          <cell r="BB162">
            <v>-32.4</v>
          </cell>
          <cell r="BC162">
            <v>-17.100000000000001</v>
          </cell>
          <cell r="BD162">
            <v>-15.9</v>
          </cell>
          <cell r="BE162">
            <v>32.1</v>
          </cell>
          <cell r="BF162">
            <v>10.5</v>
          </cell>
          <cell r="BG162">
            <v>-16.3</v>
          </cell>
          <cell r="BH162">
            <v>-7.7</v>
          </cell>
          <cell r="BJ162">
            <v>-15.9</v>
          </cell>
        </row>
        <row r="163">
          <cell r="BA163" t="str">
            <v>Apr'04</v>
          </cell>
          <cell r="BB163">
            <v>-35.700000000000003</v>
          </cell>
          <cell r="BC163">
            <v>-17.600000000000001</v>
          </cell>
          <cell r="BD163">
            <v>-16.3</v>
          </cell>
          <cell r="BE163">
            <v>27.9</v>
          </cell>
          <cell r="BF163">
            <v>7.6</v>
          </cell>
          <cell r="BG163">
            <v>-15.2</v>
          </cell>
          <cell r="BH163">
            <v>-6.5</v>
          </cell>
          <cell r="BJ163">
            <v>-16.3</v>
          </cell>
        </row>
        <row r="164">
          <cell r="BA164" t="str">
            <v>May'04</v>
          </cell>
          <cell r="BB164">
            <v>-32.200000000000003</v>
          </cell>
          <cell r="BC164">
            <v>-21.4</v>
          </cell>
          <cell r="BD164">
            <v>-17</v>
          </cell>
          <cell r="BE164">
            <v>29.1</v>
          </cell>
          <cell r="BF164">
            <v>14</v>
          </cell>
          <cell r="BG164">
            <v>-18.5</v>
          </cell>
          <cell r="BH164">
            <v>-8.4</v>
          </cell>
          <cell r="BJ164">
            <v>-17</v>
          </cell>
        </row>
        <row r="165">
          <cell r="BA165" t="str">
            <v>Jun'04</v>
          </cell>
          <cell r="BB165">
            <v>-33.9</v>
          </cell>
          <cell r="BC165">
            <v>-16.399999999999999</v>
          </cell>
          <cell r="BD165">
            <v>-14.4</v>
          </cell>
          <cell r="BE165">
            <v>27.7</v>
          </cell>
          <cell r="BF165">
            <v>13</v>
          </cell>
          <cell r="BG165">
            <v>-15.9</v>
          </cell>
          <cell r="BH165">
            <v>-6.5</v>
          </cell>
          <cell r="BJ165">
            <v>-14.4</v>
          </cell>
        </row>
        <row r="166">
          <cell r="BA166" t="str">
            <v>Jul'04</v>
          </cell>
          <cell r="BB166">
            <v>-35.1</v>
          </cell>
          <cell r="BC166">
            <v>-21.9</v>
          </cell>
          <cell r="BD166">
            <v>-16.7</v>
          </cell>
          <cell r="BE166">
            <v>28.6</v>
          </cell>
          <cell r="BF166">
            <v>14</v>
          </cell>
          <cell r="BG166">
            <v>-18.7</v>
          </cell>
          <cell r="BH166">
            <v>-8</v>
          </cell>
          <cell r="BJ166">
            <v>-16.7</v>
          </cell>
        </row>
        <row r="167">
          <cell r="BA167" t="str">
            <v>Aug'04</v>
          </cell>
          <cell r="BB167">
            <v>-33.1</v>
          </cell>
          <cell r="BC167">
            <v>-18.7</v>
          </cell>
          <cell r="BD167">
            <v>-18</v>
          </cell>
          <cell r="BE167">
            <v>25</v>
          </cell>
          <cell r="BF167">
            <v>13.3</v>
          </cell>
          <cell r="BG167">
            <v>-14.2</v>
          </cell>
          <cell r="BH167">
            <v>-7.9</v>
          </cell>
          <cell r="BJ167">
            <v>-18</v>
          </cell>
        </row>
        <row r="168">
          <cell r="BA168" t="str">
            <v>Sep'04</v>
          </cell>
          <cell r="BB168">
            <v>-32.9</v>
          </cell>
          <cell r="BC168">
            <v>-17.8</v>
          </cell>
          <cell r="BD168">
            <v>-14.7</v>
          </cell>
          <cell r="BE168">
            <v>26.6</v>
          </cell>
          <cell r="BF168">
            <v>11.8</v>
          </cell>
          <cell r="BG168">
            <v>-12.3</v>
          </cell>
          <cell r="BH168">
            <v>-6.5</v>
          </cell>
          <cell r="BJ168">
            <v>-14.7</v>
          </cell>
        </row>
        <row r="169">
          <cell r="BA169" t="str">
            <v>Oct'04</v>
          </cell>
          <cell r="BB169">
            <v>-32.5</v>
          </cell>
          <cell r="BC169">
            <v>-19.399999999999999</v>
          </cell>
          <cell r="BD169">
            <v>-18.100000000000001</v>
          </cell>
          <cell r="BE169">
            <v>24.5</v>
          </cell>
          <cell r="BF169">
            <v>10.7</v>
          </cell>
          <cell r="BG169">
            <v>-12.7</v>
          </cell>
          <cell r="BH169">
            <v>-7.9</v>
          </cell>
          <cell r="BJ169">
            <v>-18.100000000000001</v>
          </cell>
        </row>
        <row r="170">
          <cell r="BA170" t="str">
            <v>Nov'04</v>
          </cell>
          <cell r="BB170">
            <v>-32.700000000000003</v>
          </cell>
          <cell r="BC170">
            <v>-19.600000000000001</v>
          </cell>
          <cell r="BD170">
            <v>-17.600000000000001</v>
          </cell>
          <cell r="BE170">
            <v>25.4</v>
          </cell>
          <cell r="BF170">
            <v>6.8</v>
          </cell>
          <cell r="BG170">
            <v>-12.3</v>
          </cell>
          <cell r="BH170">
            <v>-5.8</v>
          </cell>
          <cell r="BJ170">
            <v>-17.600000000000001</v>
          </cell>
        </row>
        <row r="171">
          <cell r="BA171" t="str">
            <v>Dec'04</v>
          </cell>
          <cell r="BB171">
            <v>-30.4</v>
          </cell>
          <cell r="BC171">
            <v>-19</v>
          </cell>
          <cell r="BD171">
            <v>-17</v>
          </cell>
          <cell r="BE171">
            <v>23.3</v>
          </cell>
          <cell r="BF171">
            <v>5.2</v>
          </cell>
          <cell r="BG171">
            <v>-12.1</v>
          </cell>
          <cell r="BH171">
            <v>-5</v>
          </cell>
          <cell r="BJ171">
            <v>-17</v>
          </cell>
        </row>
        <row r="172">
          <cell r="BA172" t="str">
            <v>Jan'05</v>
          </cell>
          <cell r="BB172">
            <v>-29.8</v>
          </cell>
          <cell r="BC172">
            <v>-15.2</v>
          </cell>
          <cell r="BD172">
            <v>-12.2</v>
          </cell>
          <cell r="BE172">
            <v>19.600000000000001</v>
          </cell>
          <cell r="BF172">
            <v>8</v>
          </cell>
          <cell r="BG172">
            <v>-11</v>
          </cell>
          <cell r="BH172">
            <v>-2.1</v>
          </cell>
          <cell r="BJ172">
            <v>-12.2</v>
          </cell>
        </row>
        <row r="173">
          <cell r="BA173" t="str">
            <v>Feb'05</v>
          </cell>
          <cell r="BB173">
            <v>-30.2</v>
          </cell>
          <cell r="BC173">
            <v>-13.5</v>
          </cell>
          <cell r="BD173">
            <v>-16</v>
          </cell>
          <cell r="BE173">
            <v>23.3</v>
          </cell>
          <cell r="BF173">
            <v>8.1</v>
          </cell>
          <cell r="BG173">
            <v>-10.9</v>
          </cell>
          <cell r="BH173">
            <v>-2.9</v>
          </cell>
          <cell r="BJ173">
            <v>-16</v>
          </cell>
        </row>
        <row r="174">
          <cell r="BA174" t="str">
            <v>Mar'05</v>
          </cell>
          <cell r="BB174">
            <v>-28.5</v>
          </cell>
          <cell r="BC174">
            <v>-12.8</v>
          </cell>
          <cell r="BD174">
            <v>-18.2</v>
          </cell>
          <cell r="BE174">
            <v>21.5</v>
          </cell>
          <cell r="BF174">
            <v>8.8000000000000007</v>
          </cell>
          <cell r="BG174">
            <v>-11.3</v>
          </cell>
          <cell r="BH174">
            <v>-4.2</v>
          </cell>
          <cell r="BJ174">
            <v>-18.2</v>
          </cell>
        </row>
        <row r="175">
          <cell r="BA175" t="str">
            <v>Apr'05</v>
          </cell>
          <cell r="BB175">
            <v>-30.8</v>
          </cell>
          <cell r="BC175">
            <v>-18</v>
          </cell>
          <cell r="BD175">
            <v>-14.5</v>
          </cell>
          <cell r="BE175">
            <v>25.1</v>
          </cell>
          <cell r="BF175">
            <v>8.9</v>
          </cell>
          <cell r="BG175">
            <v>-12.4</v>
          </cell>
          <cell r="BH175">
            <v>-3.7</v>
          </cell>
          <cell r="BJ175">
            <v>-14.5</v>
          </cell>
        </row>
        <row r="176">
          <cell r="BA176" t="str">
            <v>May'05</v>
          </cell>
          <cell r="BB176">
            <v>-29.7</v>
          </cell>
          <cell r="BC176">
            <v>-14.2</v>
          </cell>
          <cell r="BD176">
            <v>-13.1</v>
          </cell>
          <cell r="BE176">
            <v>19.5</v>
          </cell>
          <cell r="BF176">
            <v>9.3000000000000007</v>
          </cell>
          <cell r="BG176">
            <v>-11.5</v>
          </cell>
          <cell r="BH176">
            <v>-5.5</v>
          </cell>
          <cell r="BJ176">
            <v>-13.1</v>
          </cell>
        </row>
        <row r="177">
          <cell r="BA177" t="str">
            <v>Jun'05</v>
          </cell>
          <cell r="BB177">
            <v>-29</v>
          </cell>
          <cell r="BC177">
            <v>-17.100000000000001</v>
          </cell>
          <cell r="BD177">
            <v>-14.5</v>
          </cell>
          <cell r="BE177">
            <v>20.5</v>
          </cell>
          <cell r="BF177">
            <v>10.7</v>
          </cell>
          <cell r="BG177">
            <v>-13.2</v>
          </cell>
          <cell r="BH177">
            <v>-5.5</v>
          </cell>
          <cell r="BJ177">
            <v>-14.5</v>
          </cell>
        </row>
        <row r="178">
          <cell r="BA178" t="str">
            <v>Jul'05</v>
          </cell>
          <cell r="BB178">
            <v>-30.2</v>
          </cell>
          <cell r="BC178">
            <v>-14.4</v>
          </cell>
          <cell r="BD178">
            <v>-15.9</v>
          </cell>
          <cell r="BE178">
            <v>25.1</v>
          </cell>
          <cell r="BF178">
            <v>19</v>
          </cell>
          <cell r="BG178">
            <v>-14.5</v>
          </cell>
          <cell r="BH178">
            <v>-6.9</v>
          </cell>
          <cell r="BJ178">
            <v>-15.9</v>
          </cell>
        </row>
        <row r="179">
          <cell r="BA179" t="str">
            <v>Aug'05</v>
          </cell>
          <cell r="BB179">
            <v>-28.1</v>
          </cell>
          <cell r="BC179">
            <v>-11.5</v>
          </cell>
          <cell r="BD179">
            <v>-14.8</v>
          </cell>
          <cell r="BE179">
            <v>25.4</v>
          </cell>
          <cell r="BF179">
            <v>14.2</v>
          </cell>
          <cell r="BG179">
            <v>-12.4</v>
          </cell>
          <cell r="BH179">
            <v>-6.2</v>
          </cell>
          <cell r="BJ179">
            <v>-14.8</v>
          </cell>
        </row>
        <row r="180">
          <cell r="BA180" t="str">
            <v>Sep'05</v>
          </cell>
          <cell r="BB180">
            <v>-28.5</v>
          </cell>
          <cell r="BC180">
            <v>-14.8</v>
          </cell>
          <cell r="BD180">
            <v>-13.1</v>
          </cell>
          <cell r="BE180">
            <v>32.299999999999997</v>
          </cell>
          <cell r="BF180">
            <v>18</v>
          </cell>
          <cell r="BG180">
            <v>-13.1</v>
          </cell>
          <cell r="BH180">
            <v>-7.5</v>
          </cell>
          <cell r="BJ180">
            <v>-13.1</v>
          </cell>
        </row>
        <row r="181">
          <cell r="BA181" t="str">
            <v>Oct'05</v>
          </cell>
          <cell r="BB181">
            <v>-29.2</v>
          </cell>
          <cell r="BC181">
            <v>-12.1</v>
          </cell>
          <cell r="BD181">
            <v>-11</v>
          </cell>
          <cell r="BE181">
            <v>31.2</v>
          </cell>
          <cell r="BF181">
            <v>16</v>
          </cell>
          <cell r="BG181">
            <v>-12.9</v>
          </cell>
          <cell r="BH181">
            <v>-5.4</v>
          </cell>
          <cell r="BJ181">
            <v>-11</v>
          </cell>
        </row>
        <row r="182">
          <cell r="BA182" t="str">
            <v>Nov'05</v>
          </cell>
          <cell r="BB182">
            <v>-26.1</v>
          </cell>
          <cell r="BC182">
            <v>-11.5</v>
          </cell>
          <cell r="BD182">
            <v>-12.2</v>
          </cell>
          <cell r="BE182">
            <v>30.6</v>
          </cell>
          <cell r="BF182">
            <v>20.8</v>
          </cell>
          <cell r="BG182">
            <v>-11.2</v>
          </cell>
          <cell r="BH182">
            <v>-5</v>
          </cell>
          <cell r="BJ182">
            <v>-12.2</v>
          </cell>
        </row>
        <row r="183">
          <cell r="BA183" t="str">
            <v>Dec'05</v>
          </cell>
          <cell r="BB183">
            <v>-26.8</v>
          </cell>
          <cell r="BC183">
            <v>-8.1</v>
          </cell>
          <cell r="BD183">
            <v>-8.3000000000000007</v>
          </cell>
          <cell r="BE183">
            <v>29.4</v>
          </cell>
          <cell r="BF183">
            <v>19.5</v>
          </cell>
          <cell r="BG183">
            <v>-11.9</v>
          </cell>
          <cell r="BH183">
            <v>-4.5999999999999996</v>
          </cell>
          <cell r="BJ183">
            <v>-8.3000000000000007</v>
          </cell>
        </row>
        <row r="184">
          <cell r="BA184" t="str">
            <v>Jan'06</v>
          </cell>
          <cell r="BB184">
            <v>-22.7</v>
          </cell>
          <cell r="BC184">
            <v>0.2</v>
          </cell>
          <cell r="BD184">
            <v>-6.3</v>
          </cell>
          <cell r="BE184">
            <v>27</v>
          </cell>
          <cell r="BF184">
            <v>15</v>
          </cell>
          <cell r="BG184">
            <v>-9.1999999999999993</v>
          </cell>
          <cell r="BH184">
            <v>-2.6</v>
          </cell>
          <cell r="BJ184">
            <v>-6.3</v>
          </cell>
        </row>
        <row r="185">
          <cell r="BA185" t="str">
            <v>Feb'06</v>
          </cell>
          <cell r="BB185">
            <v>-23.5</v>
          </cell>
          <cell r="BC185">
            <v>-4.2</v>
          </cell>
          <cell r="BD185">
            <v>-8.1999999999999993</v>
          </cell>
          <cell r="BE185">
            <v>28.7</v>
          </cell>
          <cell r="BF185">
            <v>18.8</v>
          </cell>
          <cell r="BG185">
            <v>-8.5</v>
          </cell>
          <cell r="BH185">
            <v>-3.3</v>
          </cell>
          <cell r="BJ185">
            <v>-8.1999999999999993</v>
          </cell>
        </row>
        <row r="186">
          <cell r="BA186" t="str">
            <v>Mar'06</v>
          </cell>
          <cell r="BB186">
            <v>-23.3</v>
          </cell>
          <cell r="BC186">
            <v>0.2</v>
          </cell>
          <cell r="BD186">
            <v>-8.4</v>
          </cell>
          <cell r="BE186">
            <v>25.9</v>
          </cell>
          <cell r="BF186">
            <v>20.2</v>
          </cell>
          <cell r="BG186">
            <v>-8.8000000000000007</v>
          </cell>
          <cell r="BH186">
            <v>-3.1</v>
          </cell>
          <cell r="BJ186">
            <v>-8.4</v>
          </cell>
        </row>
        <row r="187">
          <cell r="BA187" t="str">
            <v>Apr'06</v>
          </cell>
          <cell r="BB187">
            <v>-23.1</v>
          </cell>
          <cell r="BC187">
            <v>8.3000000000000007</v>
          </cell>
          <cell r="BD187">
            <v>-5.4</v>
          </cell>
          <cell r="BE187">
            <v>26.8</v>
          </cell>
          <cell r="BF187">
            <v>24.5</v>
          </cell>
          <cell r="BG187">
            <v>-8.4</v>
          </cell>
          <cell r="BH187">
            <v>-3.7</v>
          </cell>
          <cell r="BJ187">
            <v>-5.4</v>
          </cell>
        </row>
        <row r="188">
          <cell r="BA188" t="str">
            <v>May'06</v>
          </cell>
          <cell r="BB188">
            <v>-18.100000000000001</v>
          </cell>
          <cell r="BC188">
            <v>15.9</v>
          </cell>
          <cell r="BD188">
            <v>-2.7</v>
          </cell>
          <cell r="BE188">
            <v>27.4</v>
          </cell>
          <cell r="BF188">
            <v>31.4</v>
          </cell>
          <cell r="BG188">
            <v>-9.1</v>
          </cell>
          <cell r="BH188">
            <v>-3.2</v>
          </cell>
          <cell r="BJ188">
            <v>-2.7</v>
          </cell>
        </row>
        <row r="189">
          <cell r="BA189" t="str">
            <v>Jun'06</v>
          </cell>
          <cell r="BB189">
            <v>-17.899999999999999</v>
          </cell>
          <cell r="BC189">
            <v>19</v>
          </cell>
          <cell r="BD189">
            <v>-4.4000000000000004</v>
          </cell>
          <cell r="BE189">
            <v>26.7</v>
          </cell>
          <cell r="BF189">
            <v>39</v>
          </cell>
          <cell r="BG189">
            <v>-8.8000000000000007</v>
          </cell>
          <cell r="BH189">
            <v>-5.2</v>
          </cell>
          <cell r="BJ189">
            <v>-4.4000000000000004</v>
          </cell>
        </row>
        <row r="190">
          <cell r="BA190" t="str">
            <v>Jul'06</v>
          </cell>
          <cell r="BB190">
            <v>-21</v>
          </cell>
          <cell r="BC190">
            <v>23.8</v>
          </cell>
          <cell r="BD190">
            <v>-5.4</v>
          </cell>
          <cell r="BE190">
            <v>26.6</v>
          </cell>
          <cell r="BF190">
            <v>41.3</v>
          </cell>
          <cell r="BG190">
            <v>-8.6999999999999993</v>
          </cell>
          <cell r="BH190">
            <v>-5.2</v>
          </cell>
          <cell r="BJ190">
            <v>-5.4</v>
          </cell>
        </row>
        <row r="191">
          <cell r="BA191" t="str">
            <v>Aug'06</v>
          </cell>
          <cell r="BB191">
            <v>-20.7</v>
          </cell>
          <cell r="BC191">
            <v>21.8</v>
          </cell>
          <cell r="BD191">
            <v>-7.3</v>
          </cell>
          <cell r="BE191">
            <v>26</v>
          </cell>
          <cell r="BF191">
            <v>45.1</v>
          </cell>
          <cell r="BG191">
            <v>-9.4</v>
          </cell>
          <cell r="BH191">
            <v>-5</v>
          </cell>
          <cell r="BJ191">
            <v>-7.3</v>
          </cell>
        </row>
        <row r="192">
          <cell r="BA192" t="str">
            <v>Sep'06</v>
          </cell>
          <cell r="BB192">
            <v>-21.4</v>
          </cell>
          <cell r="BC192">
            <v>28.8</v>
          </cell>
          <cell r="BD192">
            <v>-6.3</v>
          </cell>
          <cell r="BE192">
            <v>28.1</v>
          </cell>
          <cell r="BF192">
            <v>46.5</v>
          </cell>
          <cell r="BG192">
            <v>-8.6</v>
          </cell>
          <cell r="BH192">
            <v>-5.8</v>
          </cell>
          <cell r="BJ192">
            <v>-6.3</v>
          </cell>
        </row>
        <row r="193">
          <cell r="BA193" t="str">
            <v>Oct'06</v>
          </cell>
          <cell r="BB193">
            <v>-23.8</v>
          </cell>
          <cell r="BC193">
            <v>30.7</v>
          </cell>
          <cell r="BD193">
            <v>-7.4</v>
          </cell>
          <cell r="BE193">
            <v>29.6</v>
          </cell>
          <cell r="BF193">
            <v>51.6</v>
          </cell>
          <cell r="BG193">
            <v>-9</v>
          </cell>
          <cell r="BH193">
            <v>-5.5</v>
          </cell>
          <cell r="BJ193">
            <v>-7.4</v>
          </cell>
        </row>
        <row r="194">
          <cell r="BA194" t="str">
            <v>Nov'06</v>
          </cell>
          <cell r="BB194">
            <v>-23.3</v>
          </cell>
          <cell r="BC194">
            <v>32.200000000000003</v>
          </cell>
          <cell r="BD194">
            <v>-5.5</v>
          </cell>
          <cell r="BE194">
            <v>29</v>
          </cell>
          <cell r="BF194">
            <v>51.5</v>
          </cell>
          <cell r="BG194">
            <v>-8.5</v>
          </cell>
          <cell r="BH194">
            <v>-4.5</v>
          </cell>
          <cell r="BJ194">
            <v>-5.5</v>
          </cell>
        </row>
        <row r="195">
          <cell r="BA195" t="str">
            <v>Dec'06</v>
          </cell>
          <cell r="BB195">
            <v>-25.4</v>
          </cell>
          <cell r="BC195">
            <v>28.6</v>
          </cell>
          <cell r="BD195">
            <v>-1.8</v>
          </cell>
          <cell r="BE195">
            <v>32.200000000000003</v>
          </cell>
          <cell r="BF195">
            <v>52.9</v>
          </cell>
          <cell r="BG195">
            <v>-7</v>
          </cell>
          <cell r="BH195">
            <v>-5.7</v>
          </cell>
          <cell r="BJ195">
            <v>-1.8</v>
          </cell>
        </row>
        <row r="196">
          <cell r="BA196" t="str">
            <v>Jan'07</v>
          </cell>
          <cell r="BB196">
            <v>-28</v>
          </cell>
          <cell r="BC196">
            <v>-3.2</v>
          </cell>
          <cell r="BD196">
            <v>-0.1</v>
          </cell>
          <cell r="BE196">
            <v>33.9</v>
          </cell>
          <cell r="BF196">
            <v>42.2</v>
          </cell>
          <cell r="BG196">
            <v>-7.9</v>
          </cell>
          <cell r="BH196">
            <v>-5.2</v>
          </cell>
          <cell r="BJ196">
            <v>-0.1</v>
          </cell>
        </row>
        <row r="197">
          <cell r="BA197" t="str">
            <v>Feb'07</v>
          </cell>
          <cell r="BB197">
            <v>-26.5</v>
          </cell>
          <cell r="BC197">
            <v>-6.3</v>
          </cell>
          <cell r="BD197">
            <v>1.7</v>
          </cell>
          <cell r="BE197">
            <v>34.700000000000003</v>
          </cell>
          <cell r="BF197">
            <v>30.3</v>
          </cell>
          <cell r="BG197">
            <v>-7.4</v>
          </cell>
          <cell r="BH197">
            <v>-4.0999999999999996</v>
          </cell>
          <cell r="BJ197">
            <v>1.7</v>
          </cell>
        </row>
        <row r="198">
          <cell r="BA198" t="str">
            <v>Mar'07</v>
          </cell>
          <cell r="BB198">
            <v>-27.8</v>
          </cell>
          <cell r="BC198">
            <v>-6.7</v>
          </cell>
          <cell r="BD198">
            <v>3</v>
          </cell>
          <cell r="BE198">
            <v>33.700000000000003</v>
          </cell>
          <cell r="BF198">
            <v>24.8</v>
          </cell>
          <cell r="BG198">
            <v>-6</v>
          </cell>
          <cell r="BH198">
            <v>-1.4</v>
          </cell>
          <cell r="BJ198">
            <v>3</v>
          </cell>
        </row>
        <row r="199">
          <cell r="BA199" t="str">
            <v>Apr'07</v>
          </cell>
          <cell r="BB199">
            <v>-25</v>
          </cell>
          <cell r="BC199">
            <v>-3.7</v>
          </cell>
          <cell r="BD199">
            <v>7.2</v>
          </cell>
          <cell r="BE199">
            <v>34.6</v>
          </cell>
          <cell r="BF199">
            <v>22.2</v>
          </cell>
          <cell r="BG199">
            <v>-5.0999999999999996</v>
          </cell>
          <cell r="BH199">
            <v>-0.1</v>
          </cell>
          <cell r="BJ199">
            <v>7.2</v>
          </cell>
        </row>
        <row r="200">
          <cell r="BA200" t="str">
            <v>May'07</v>
          </cell>
          <cell r="BB200">
            <v>-23.7</v>
          </cell>
          <cell r="BC200">
            <v>-5</v>
          </cell>
          <cell r="BD200">
            <v>10.199999999999999</v>
          </cell>
          <cell r="BE200">
            <v>35.5</v>
          </cell>
          <cell r="BF200">
            <v>21.1</v>
          </cell>
          <cell r="BG200">
            <v>-4.5</v>
          </cell>
          <cell r="BH200">
            <v>0.6</v>
          </cell>
          <cell r="BJ200">
            <v>10.199999999999999</v>
          </cell>
        </row>
        <row r="201">
          <cell r="BA201" t="str">
            <v>Jun'07</v>
          </cell>
          <cell r="BB201">
            <v>-24.7</v>
          </cell>
          <cell r="BC201">
            <v>-1.8</v>
          </cell>
          <cell r="BD201">
            <v>9.1999999999999993</v>
          </cell>
          <cell r="BE201">
            <v>33.6</v>
          </cell>
          <cell r="BF201">
            <v>19.100000000000001</v>
          </cell>
          <cell r="BG201">
            <v>-4.2</v>
          </cell>
          <cell r="BH201">
            <v>1</v>
          </cell>
          <cell r="BJ201">
            <v>9.1999999999999993</v>
          </cell>
        </row>
        <row r="202">
          <cell r="BA202" t="str">
            <v>Jul'07</v>
          </cell>
          <cell r="BB202">
            <v>-24.6</v>
          </cell>
          <cell r="BC202">
            <v>-4.0999999999999996</v>
          </cell>
          <cell r="BD202">
            <v>9</v>
          </cell>
          <cell r="BE202">
            <v>32.9</v>
          </cell>
          <cell r="BF202">
            <v>16.7</v>
          </cell>
          <cell r="BG202">
            <v>-2.7</v>
          </cell>
          <cell r="BH202">
            <v>0.5</v>
          </cell>
          <cell r="BJ202">
            <v>9</v>
          </cell>
        </row>
        <row r="203">
          <cell r="BA203" t="str">
            <v>Aug'07</v>
          </cell>
          <cell r="BB203">
            <v>-24.3</v>
          </cell>
          <cell r="BC203">
            <v>-7</v>
          </cell>
          <cell r="BD203">
            <v>4.4000000000000004</v>
          </cell>
          <cell r="BE203">
            <v>46.5</v>
          </cell>
          <cell r="BF203">
            <v>35.9</v>
          </cell>
          <cell r="BG203">
            <v>-5.4</v>
          </cell>
          <cell r="BH203">
            <v>-1.3</v>
          </cell>
          <cell r="BJ203">
            <v>4.4000000000000004</v>
          </cell>
        </row>
        <row r="204">
          <cell r="BA204" t="str">
            <v>Sep'07</v>
          </cell>
          <cell r="BB204">
            <v>-26.3</v>
          </cell>
          <cell r="BC204">
            <v>-10.5</v>
          </cell>
          <cell r="BD204">
            <v>2.2999999999999998</v>
          </cell>
          <cell r="BE204">
            <v>49.6</v>
          </cell>
          <cell r="BF204">
            <v>33.9</v>
          </cell>
          <cell r="BG204">
            <v>-5.3</v>
          </cell>
          <cell r="BH204">
            <v>-2.2000000000000002</v>
          </cell>
          <cell r="BJ204">
            <v>2.2999999999999998</v>
          </cell>
        </row>
        <row r="205">
          <cell r="BA205" t="str">
            <v>Oct'07</v>
          </cell>
          <cell r="BB205">
            <v>-22.5</v>
          </cell>
          <cell r="BC205">
            <v>-13.5</v>
          </cell>
          <cell r="BD205">
            <v>2.9</v>
          </cell>
          <cell r="BE205">
            <v>57.1</v>
          </cell>
          <cell r="BF205">
            <v>31.5</v>
          </cell>
          <cell r="BG205">
            <v>-7</v>
          </cell>
          <cell r="BH205">
            <v>-2.7</v>
          </cell>
          <cell r="BJ205">
            <v>2.9</v>
          </cell>
        </row>
        <row r="206">
          <cell r="BA206" t="str">
            <v>Nov'07</v>
          </cell>
          <cell r="BB206">
            <v>-27.3</v>
          </cell>
          <cell r="BC206">
            <v>-18.5</v>
          </cell>
          <cell r="BD206">
            <v>1.9</v>
          </cell>
          <cell r="BE206">
            <v>62</v>
          </cell>
          <cell r="BF206">
            <v>30.2</v>
          </cell>
          <cell r="BG206">
            <v>-8.6</v>
          </cell>
          <cell r="BH206">
            <v>-2.2000000000000002</v>
          </cell>
          <cell r="BJ206">
            <v>1.9</v>
          </cell>
        </row>
        <row r="207">
          <cell r="BA207" t="str">
            <v>Dec'07</v>
          </cell>
          <cell r="BB207">
            <v>-25.6</v>
          </cell>
          <cell r="BC207">
            <v>-15.2</v>
          </cell>
          <cell r="BD207">
            <v>1.4</v>
          </cell>
          <cell r="BE207">
            <v>65.400000000000006</v>
          </cell>
          <cell r="BF207">
            <v>26.8</v>
          </cell>
          <cell r="BG207">
            <v>-7.6</v>
          </cell>
          <cell r="BH207">
            <v>-1.9</v>
          </cell>
          <cell r="BJ207">
            <v>1.4</v>
          </cell>
        </row>
        <row r="208">
          <cell r="BA208" t="str">
            <v>Jan'08</v>
          </cell>
          <cell r="BB208">
            <v>-25.8</v>
          </cell>
          <cell r="BC208">
            <v>-9.5</v>
          </cell>
          <cell r="BD208">
            <v>-0.8</v>
          </cell>
          <cell r="BE208">
            <v>63.9</v>
          </cell>
          <cell r="BF208">
            <v>31.3</v>
          </cell>
          <cell r="BG208">
            <v>-8.1</v>
          </cell>
          <cell r="BH208">
            <v>-3.9</v>
          </cell>
          <cell r="BJ208">
            <v>-0.8</v>
          </cell>
        </row>
        <row r="209">
          <cell r="BA209" t="str">
            <v>Feb'08</v>
          </cell>
          <cell r="BB209">
            <v>-26.7</v>
          </cell>
          <cell r="BC209">
            <v>-8.5</v>
          </cell>
          <cell r="BD209">
            <v>-3.6</v>
          </cell>
          <cell r="BE209">
            <v>62.4</v>
          </cell>
          <cell r="BF209">
            <v>32.200000000000003</v>
          </cell>
          <cell r="BG209">
            <v>-8.9</v>
          </cell>
          <cell r="BH209">
            <v>-3.4</v>
          </cell>
          <cell r="BJ209">
            <v>-3.6</v>
          </cell>
        </row>
        <row r="210">
          <cell r="BA210" t="str">
            <v>Mar'08</v>
          </cell>
          <cell r="BB210">
            <v>-27.3</v>
          </cell>
          <cell r="BC210">
            <v>-9.1</v>
          </cell>
          <cell r="BD210">
            <v>-2.8</v>
          </cell>
          <cell r="BE210">
            <v>66.5</v>
          </cell>
          <cell r="BF210">
            <v>34.700000000000003</v>
          </cell>
          <cell r="BG210">
            <v>-8.9</v>
          </cell>
          <cell r="BH210">
            <v>-4.0999999999999996</v>
          </cell>
          <cell r="BJ210">
            <v>-2.8</v>
          </cell>
        </row>
        <row r="211">
          <cell r="BA211" t="str">
            <v>Apr'08</v>
          </cell>
          <cell r="BB211">
            <v>-26.9</v>
          </cell>
          <cell r="BC211">
            <v>-7.6</v>
          </cell>
          <cell r="BD211">
            <v>0.7</v>
          </cell>
          <cell r="BE211">
            <v>63.3</v>
          </cell>
          <cell r="BF211">
            <v>33.799999999999997</v>
          </cell>
          <cell r="BG211">
            <v>-8</v>
          </cell>
          <cell r="BH211">
            <v>-3.3</v>
          </cell>
          <cell r="BJ211">
            <v>0.7</v>
          </cell>
        </row>
        <row r="212">
          <cell r="BA212" t="str">
            <v>May'08</v>
          </cell>
          <cell r="BB212">
            <v>-29.6</v>
          </cell>
          <cell r="BC212">
            <v>-15.8</v>
          </cell>
          <cell r="BD212">
            <v>-2.7</v>
          </cell>
          <cell r="BE212">
            <v>73.099999999999994</v>
          </cell>
          <cell r="BF212">
            <v>36.1</v>
          </cell>
          <cell r="BG212">
            <v>-10</v>
          </cell>
          <cell r="BH212">
            <v>-5.9</v>
          </cell>
          <cell r="BJ212">
            <v>-2.7</v>
          </cell>
        </row>
        <row r="213">
          <cell r="BA213" t="str">
            <v>Jun'08</v>
          </cell>
          <cell r="BB213">
            <v>-32.6</v>
          </cell>
          <cell r="BC213">
            <v>-18.600000000000001</v>
          </cell>
          <cell r="BD213">
            <v>-2.6</v>
          </cell>
          <cell r="BE213">
            <v>76.900000000000006</v>
          </cell>
          <cell r="BF213">
            <v>41.7</v>
          </cell>
          <cell r="BG213">
            <v>-11</v>
          </cell>
          <cell r="BH213">
            <v>-6.1</v>
          </cell>
          <cell r="BJ213">
            <v>-2.6</v>
          </cell>
        </row>
        <row r="214">
          <cell r="BA214" t="str">
            <v>Jul'08</v>
          </cell>
          <cell r="BB214">
            <v>-31.8</v>
          </cell>
          <cell r="BC214">
            <v>-22.2</v>
          </cell>
          <cell r="BD214">
            <v>-6.6</v>
          </cell>
          <cell r="BE214">
            <v>77.8</v>
          </cell>
          <cell r="BF214">
            <v>40.200000000000003</v>
          </cell>
          <cell r="BG214">
            <v>-13.6</v>
          </cell>
          <cell r="BH214">
            <v>-8.6</v>
          </cell>
          <cell r="BJ214">
            <v>-6.6</v>
          </cell>
        </row>
        <row r="215">
          <cell r="BA215" t="str">
            <v>Aug'08</v>
          </cell>
          <cell r="BB215">
            <v>-32.9</v>
          </cell>
          <cell r="BC215">
            <v>-23.3</v>
          </cell>
          <cell r="BD215">
            <v>-10.199999999999999</v>
          </cell>
          <cell r="BE215">
            <v>72.599999999999994</v>
          </cell>
          <cell r="BF215">
            <v>28</v>
          </cell>
          <cell r="BG215">
            <v>-12.5</v>
          </cell>
          <cell r="BH215">
            <v>-7</v>
          </cell>
          <cell r="BJ215">
            <v>-10.199999999999999</v>
          </cell>
        </row>
        <row r="216">
          <cell r="BA216" t="str">
            <v>Sep'08</v>
          </cell>
          <cell r="BB216">
            <v>-30</v>
          </cell>
          <cell r="BC216">
            <v>-17.5</v>
          </cell>
          <cell r="BD216">
            <v>-9.1</v>
          </cell>
          <cell r="BE216">
            <v>66.8</v>
          </cell>
          <cell r="BF216">
            <v>23.4</v>
          </cell>
          <cell r="BG216">
            <v>-12.8</v>
          </cell>
          <cell r="BH216">
            <v>-6.1</v>
          </cell>
          <cell r="BJ216">
            <v>-9.1</v>
          </cell>
        </row>
        <row r="217">
          <cell r="BA217" t="str">
            <v>Oct'08</v>
          </cell>
          <cell r="BB217">
            <v>-31.1</v>
          </cell>
          <cell r="BC217">
            <v>-19.399999999999999</v>
          </cell>
          <cell r="BD217">
            <v>-12.1</v>
          </cell>
          <cell r="BE217">
            <v>65.599999999999994</v>
          </cell>
          <cell r="BF217">
            <v>26.7</v>
          </cell>
          <cell r="BG217">
            <v>-11.4</v>
          </cell>
          <cell r="BH217">
            <v>-6.1</v>
          </cell>
          <cell r="BJ217">
            <v>-12.1</v>
          </cell>
        </row>
        <row r="218">
          <cell r="BA218" t="str">
            <v>Nov'08</v>
          </cell>
          <cell r="BB218">
            <v>-29.3</v>
          </cell>
          <cell r="BC218">
            <v>-14.6</v>
          </cell>
          <cell r="BD218">
            <v>-16.3</v>
          </cell>
          <cell r="BE218">
            <v>57</v>
          </cell>
          <cell r="BF218">
            <v>13.5</v>
          </cell>
          <cell r="BG218">
            <v>-11</v>
          </cell>
          <cell r="BH218">
            <v>-4.2</v>
          </cell>
          <cell r="BJ218">
            <v>-16.3</v>
          </cell>
        </row>
        <row r="219">
          <cell r="BA219" t="str">
            <v>Dec'08</v>
          </cell>
          <cell r="BB219">
            <v>-30.5</v>
          </cell>
          <cell r="BC219">
            <v>-14.5</v>
          </cell>
          <cell r="BD219">
            <v>-23.4</v>
          </cell>
          <cell r="BE219">
            <v>46.4</v>
          </cell>
          <cell r="BF219">
            <v>11.4</v>
          </cell>
          <cell r="BG219">
            <v>-10.9</v>
          </cell>
          <cell r="BH219">
            <v>-5.0999999999999996</v>
          </cell>
          <cell r="BJ219">
            <v>-23.4</v>
          </cell>
        </row>
      </sheetData>
      <sheetData sheetId="3" refreshError="1"/>
      <sheetData sheetId="4">
        <row r="1">
          <cell r="AK1" t="str">
            <v>Titel</v>
          </cell>
          <cell r="AL1" t="str">
            <v>Deutschland, Gesamt</v>
          </cell>
          <cell r="AM1" t="str">
            <v>Deutschland, Gesamt</v>
          </cell>
          <cell r="AN1" t="str">
            <v>Deutschland, Gesamt</v>
          </cell>
          <cell r="AO1" t="str">
            <v>Deutschland, Gesamt</v>
          </cell>
          <cell r="AP1" t="str">
            <v>Deutschland, Gesamt</v>
          </cell>
          <cell r="AQ1" t="str">
            <v>Deutschland, Gesamt</v>
          </cell>
          <cell r="AR1" t="str">
            <v>Deutschland, Gesamt</v>
          </cell>
          <cell r="AS1" t="str">
            <v>Deutschland, Gesamt</v>
          </cell>
          <cell r="AT1" t="str">
            <v>Deutschland, Gesamt</v>
          </cell>
          <cell r="AU1" t="str">
            <v>Deutschland, Gesamt</v>
          </cell>
          <cell r="AV1" t="str">
            <v>Deutschland, Gesamt</v>
          </cell>
          <cell r="AW1" t="str">
            <v>Deutschland, Gesamt</v>
          </cell>
        </row>
        <row r="2">
          <cell r="AK2" t="str">
            <v>Untertitel</v>
          </cell>
          <cell r="AL2" t="str">
            <v>Nettoproduktion, arb. ber.; Herst. land-. forstwirtsch. Masch.; 2000=100;</v>
          </cell>
          <cell r="AM2" t="str">
            <v>Nettoproduktion, arb. ber.; Herst. land-. forstwirtsch. Masch.; 2000=100;</v>
          </cell>
          <cell r="AN2" t="str">
            <v>Auftragseing., Inl., Vol.; H.v. land- &amp; forstwirtsch. Ma.; 2000=100;</v>
          </cell>
          <cell r="AO2" t="str">
            <v>Auftragseing., Inl., Vol.; H.v. land- &amp; forstwirtsch. Ma.; 2000=100;</v>
          </cell>
          <cell r="AP2" t="str">
            <v>Auftragseing., Ausl., Vol.; H.v. land- &amp; forstwirtsch. Ma.; 2000=100;</v>
          </cell>
          <cell r="AQ2" t="str">
            <v>Auftragseing., Ausl., Vol.; H.v. land- &amp; forstwirtsch. Ma.; 2000=100;</v>
          </cell>
          <cell r="AR2" t="str">
            <v>Auftragseing., Ges., Vol.; H.v. land- &amp; forstwirtsch. Ma.; 2000=100;</v>
          </cell>
          <cell r="AS2" t="str">
            <v>Auftragseing., Ges., Vol.; H.v. land- &amp; forstwirtsch. Ma.; 2000=100;</v>
          </cell>
          <cell r="AT2" t="str">
            <v>Kapazitätsauslastung; Herst. land-. forstwirtsch. Masch.; in vH;</v>
          </cell>
          <cell r="AU2" t="str">
            <v>Exportquote; Herst. land-. forstwirtsch. Masch.; in vH;</v>
          </cell>
          <cell r="AV2" t="str">
            <v>Auftragseing., Inl., Vol.; Herst. v. Kraftwagen &amp;-motoren; 2000=100;</v>
          </cell>
          <cell r="AW2" t="str">
            <v>Auftragseing., Ausl., Vol.; Herst. v. Kraftwagen &amp;-motoren; 2000=100;</v>
          </cell>
        </row>
        <row r="3">
          <cell r="AK3" t="str">
            <v>Transformation</v>
          </cell>
          <cell r="AL3" t="str">
            <v>Veränderungsrate gg. Vj.</v>
          </cell>
          <cell r="AM3" t="str">
            <v>Kumulation laufendes Jahr (Veränderungsrate)</v>
          </cell>
          <cell r="AN3" t="str">
            <v>Veränderungsrate gg. Vj.</v>
          </cell>
          <cell r="AO3" t="str">
            <v>Kumulation laufendes Jahr (Veränderungsrate)</v>
          </cell>
          <cell r="AP3" t="str">
            <v>Veränderungsrate gg. Vj.</v>
          </cell>
          <cell r="AQ3" t="str">
            <v>Kumulation laufendes Jahr (Veränderungsrate)</v>
          </cell>
          <cell r="AR3" t="str">
            <v>Veränderungsrate gg. Vj.</v>
          </cell>
          <cell r="AS3" t="str">
            <v>Kumulation laufendes Jahr (Veränderungsrate)</v>
          </cell>
          <cell r="AT3" t="str">
            <v>-</v>
          </cell>
          <cell r="AU3" t="str">
            <v>-</v>
          </cell>
          <cell r="AV3" t="str">
            <v>Saisonbereinigung;Index basiert auf Periode</v>
          </cell>
          <cell r="AW3" t="str">
            <v>Saisonbereinigung;Index basiert auf Periode</v>
          </cell>
        </row>
        <row r="4">
          <cell r="AK4" t="str">
            <v>Jan'90</v>
          </cell>
          <cell r="AL4">
            <v>2.9</v>
          </cell>
          <cell r="AM4">
            <v>2.9</v>
          </cell>
          <cell r="AN4">
            <v>27</v>
          </cell>
          <cell r="AO4">
            <v>27</v>
          </cell>
          <cell r="AP4">
            <v>24</v>
          </cell>
          <cell r="AQ4">
            <v>24</v>
          </cell>
          <cell r="AR4">
            <v>25.6</v>
          </cell>
          <cell r="AS4">
            <v>25.6</v>
          </cell>
          <cell r="AT4" t="str">
            <v>-</v>
          </cell>
          <cell r="AU4">
            <v>64</v>
          </cell>
          <cell r="AV4">
            <v>100</v>
          </cell>
          <cell r="AW4">
            <v>100</v>
          </cell>
        </row>
        <row r="5">
          <cell r="AK5" t="str">
            <v>Feb'90</v>
          </cell>
          <cell r="AL5">
            <v>17.2</v>
          </cell>
          <cell r="AM5">
            <v>11.4</v>
          </cell>
          <cell r="AN5">
            <v>18</v>
          </cell>
          <cell r="AO5">
            <v>22.7</v>
          </cell>
          <cell r="AP5">
            <v>-11.4</v>
          </cell>
          <cell r="AQ5">
            <v>4.3</v>
          </cell>
          <cell r="AR5">
            <v>1.3</v>
          </cell>
          <cell r="AS5">
            <v>13</v>
          </cell>
          <cell r="AT5" t="str">
            <v>-</v>
          </cell>
          <cell r="AU5">
            <v>64</v>
          </cell>
          <cell r="AV5">
            <v>90.5</v>
          </cell>
          <cell r="AW5">
            <v>95.6</v>
          </cell>
        </row>
        <row r="6">
          <cell r="AK6" t="str">
            <v>Mär'90</v>
          </cell>
          <cell r="AL6">
            <v>5.2</v>
          </cell>
          <cell r="AM6">
            <v>8.8000000000000007</v>
          </cell>
          <cell r="AN6">
            <v>6.3</v>
          </cell>
          <cell r="AO6">
            <v>16.8</v>
          </cell>
          <cell r="AP6">
            <v>12.7</v>
          </cell>
          <cell r="AQ6">
            <v>7.3</v>
          </cell>
          <cell r="AR6">
            <v>9.6999999999999993</v>
          </cell>
          <cell r="AS6">
            <v>11.8</v>
          </cell>
          <cell r="AT6" t="str">
            <v>-</v>
          </cell>
          <cell r="AU6">
            <v>64</v>
          </cell>
          <cell r="AV6">
            <v>99.9</v>
          </cell>
          <cell r="AW6">
            <v>93.8</v>
          </cell>
        </row>
        <row r="7">
          <cell r="AK7" t="str">
            <v>Apr'90</v>
          </cell>
          <cell r="AL7">
            <v>8.5</v>
          </cell>
          <cell r="AM7">
            <v>8.6999999999999993</v>
          </cell>
          <cell r="AN7">
            <v>-13.1</v>
          </cell>
          <cell r="AO7">
            <v>9.4</v>
          </cell>
          <cell r="AP7">
            <v>-11.9</v>
          </cell>
          <cell r="AQ7">
            <v>2.9</v>
          </cell>
          <cell r="AR7">
            <v>-12.5</v>
          </cell>
          <cell r="AS7">
            <v>6.1</v>
          </cell>
          <cell r="AT7" t="str">
            <v>-</v>
          </cell>
          <cell r="AU7">
            <v>64</v>
          </cell>
          <cell r="AV7">
            <v>98.7</v>
          </cell>
          <cell r="AW7">
            <v>101.3</v>
          </cell>
        </row>
        <row r="8">
          <cell r="AK8" t="str">
            <v>Mai'90</v>
          </cell>
          <cell r="AL8">
            <v>14.7</v>
          </cell>
          <cell r="AM8">
            <v>9.8000000000000007</v>
          </cell>
          <cell r="AN8">
            <v>11.1</v>
          </cell>
          <cell r="AO8">
            <v>9.6999999999999993</v>
          </cell>
          <cell r="AP8">
            <v>0.7</v>
          </cell>
          <cell r="AQ8">
            <v>2.6</v>
          </cell>
          <cell r="AR8">
            <v>6.1</v>
          </cell>
          <cell r="AS8">
            <v>6.1</v>
          </cell>
          <cell r="AT8" t="str">
            <v>-</v>
          </cell>
          <cell r="AU8">
            <v>64</v>
          </cell>
          <cell r="AV8">
            <v>115.5</v>
          </cell>
          <cell r="AW8">
            <v>101.6</v>
          </cell>
        </row>
        <row r="9">
          <cell r="AK9" t="str">
            <v>Jun'90</v>
          </cell>
          <cell r="AL9">
            <v>-4.8</v>
          </cell>
          <cell r="AM9">
            <v>7.1</v>
          </cell>
          <cell r="AN9">
            <v>-2.4</v>
          </cell>
          <cell r="AO9">
            <v>7.9</v>
          </cell>
          <cell r="AP9">
            <v>-7.5</v>
          </cell>
          <cell r="AQ9">
            <v>1.1000000000000001</v>
          </cell>
          <cell r="AR9">
            <v>-5.0999999999999996</v>
          </cell>
          <cell r="AS9">
            <v>4.4000000000000004</v>
          </cell>
          <cell r="AT9" t="str">
            <v>-</v>
          </cell>
          <cell r="AU9">
            <v>64</v>
          </cell>
          <cell r="AV9">
            <v>115.4</v>
          </cell>
          <cell r="AW9">
            <v>88.3</v>
          </cell>
        </row>
        <row r="10">
          <cell r="AK10" t="str">
            <v>Jul'90</v>
          </cell>
          <cell r="AL10">
            <v>1.7</v>
          </cell>
          <cell r="AM10">
            <v>6.3</v>
          </cell>
          <cell r="AN10">
            <v>5.5</v>
          </cell>
          <cell r="AO10">
            <v>7.6</v>
          </cell>
          <cell r="AP10">
            <v>-25.7</v>
          </cell>
          <cell r="AQ10">
            <v>-2.8</v>
          </cell>
          <cell r="AR10">
            <v>-11.9</v>
          </cell>
          <cell r="AS10">
            <v>2.2000000000000002</v>
          </cell>
          <cell r="AT10" t="str">
            <v>-</v>
          </cell>
          <cell r="AU10">
            <v>64</v>
          </cell>
          <cell r="AV10">
            <v>136.19999999999999</v>
          </cell>
          <cell r="AW10">
            <v>96.7</v>
          </cell>
        </row>
        <row r="11">
          <cell r="AK11" t="str">
            <v>Aug'90</v>
          </cell>
          <cell r="AL11">
            <v>11.2</v>
          </cell>
          <cell r="AM11">
            <v>6.7</v>
          </cell>
          <cell r="AN11">
            <v>18.3</v>
          </cell>
          <cell r="AO11">
            <v>8.6999999999999993</v>
          </cell>
          <cell r="AP11">
            <v>-10</v>
          </cell>
          <cell r="AQ11">
            <v>-3.7</v>
          </cell>
          <cell r="AR11">
            <v>2</v>
          </cell>
          <cell r="AS11">
            <v>2.2000000000000002</v>
          </cell>
          <cell r="AT11" t="str">
            <v>-</v>
          </cell>
          <cell r="AU11">
            <v>64</v>
          </cell>
          <cell r="AV11">
            <v>168.8</v>
          </cell>
          <cell r="AW11">
            <v>93.8</v>
          </cell>
        </row>
        <row r="12">
          <cell r="AK12" t="str">
            <v>Sep'90</v>
          </cell>
          <cell r="AL12">
            <v>5.6</v>
          </cell>
          <cell r="AM12">
            <v>6.6</v>
          </cell>
          <cell r="AN12">
            <v>9.1999999999999993</v>
          </cell>
          <cell r="AO12">
            <v>8.6999999999999993</v>
          </cell>
          <cell r="AP12">
            <v>9.5</v>
          </cell>
          <cell r="AQ12">
            <v>-2.6</v>
          </cell>
          <cell r="AR12">
            <v>9.3000000000000007</v>
          </cell>
          <cell r="AS12">
            <v>2.8</v>
          </cell>
          <cell r="AT12" t="str">
            <v>-</v>
          </cell>
          <cell r="AU12">
            <v>64</v>
          </cell>
          <cell r="AV12">
            <v>138.69999999999999</v>
          </cell>
          <cell r="AW12">
            <v>76.599999999999994</v>
          </cell>
        </row>
        <row r="13">
          <cell r="AK13" t="str">
            <v>Okt'90</v>
          </cell>
          <cell r="AL13">
            <v>9.5</v>
          </cell>
          <cell r="AM13">
            <v>6.9</v>
          </cell>
          <cell r="AN13">
            <v>14.1</v>
          </cell>
          <cell r="AO13">
            <v>9.3000000000000007</v>
          </cell>
          <cell r="AP13">
            <v>-18.2</v>
          </cell>
          <cell r="AQ13">
            <v>-4.7</v>
          </cell>
          <cell r="AR13">
            <v>-4.5</v>
          </cell>
          <cell r="AS13">
            <v>1.9</v>
          </cell>
          <cell r="AT13" t="str">
            <v>-</v>
          </cell>
          <cell r="AU13">
            <v>64</v>
          </cell>
          <cell r="AV13">
            <v>148.9</v>
          </cell>
          <cell r="AW13">
            <v>90.8</v>
          </cell>
        </row>
        <row r="14">
          <cell r="AK14" t="str">
            <v>Nov'90</v>
          </cell>
          <cell r="AL14">
            <v>7.5</v>
          </cell>
          <cell r="AM14">
            <v>6.9</v>
          </cell>
          <cell r="AN14">
            <v>9.5</v>
          </cell>
          <cell r="AO14">
            <v>9.3000000000000007</v>
          </cell>
          <cell r="AP14">
            <v>-24.7</v>
          </cell>
          <cell r="AQ14">
            <v>-6.9</v>
          </cell>
          <cell r="AR14">
            <v>-10.3</v>
          </cell>
          <cell r="AS14">
            <v>0.6</v>
          </cell>
          <cell r="AT14" t="str">
            <v>-</v>
          </cell>
          <cell r="AU14">
            <v>64</v>
          </cell>
          <cell r="AV14">
            <v>138.19999999999999</v>
          </cell>
          <cell r="AW14">
            <v>83.3</v>
          </cell>
        </row>
        <row r="15">
          <cell r="AK15" t="str">
            <v>Dez'90</v>
          </cell>
          <cell r="AL15">
            <v>10.199999999999999</v>
          </cell>
          <cell r="AM15">
            <v>7.1</v>
          </cell>
          <cell r="AN15">
            <v>-8.8000000000000007</v>
          </cell>
          <cell r="AO15">
            <v>7.4</v>
          </cell>
          <cell r="AP15">
            <v>-6.7</v>
          </cell>
          <cell r="AQ15">
            <v>-6.9</v>
          </cell>
          <cell r="AR15">
            <v>-7.8</v>
          </cell>
          <cell r="AS15">
            <v>-0.2</v>
          </cell>
          <cell r="AT15" t="str">
            <v>-</v>
          </cell>
          <cell r="AU15">
            <v>64</v>
          </cell>
          <cell r="AV15">
            <v>121.3</v>
          </cell>
          <cell r="AW15">
            <v>82.6</v>
          </cell>
        </row>
        <row r="16">
          <cell r="AK16" t="str">
            <v>Jan'91</v>
          </cell>
          <cell r="AL16">
            <v>35.6</v>
          </cell>
          <cell r="AM16">
            <v>35.6</v>
          </cell>
          <cell r="AN16">
            <v>4</v>
          </cell>
          <cell r="AO16">
            <v>4</v>
          </cell>
          <cell r="AP16">
            <v>-27.1</v>
          </cell>
          <cell r="AQ16">
            <v>-27.1</v>
          </cell>
          <cell r="AR16">
            <v>-11.2</v>
          </cell>
          <cell r="AS16">
            <v>-11.2</v>
          </cell>
          <cell r="AT16" t="str">
            <v>-</v>
          </cell>
          <cell r="AU16">
            <v>70</v>
          </cell>
          <cell r="AV16">
            <v>133.30000000000001</v>
          </cell>
          <cell r="AW16">
            <v>104.1</v>
          </cell>
        </row>
        <row r="17">
          <cell r="AK17" t="str">
            <v>Feb'91</v>
          </cell>
          <cell r="AL17">
            <v>-21.9</v>
          </cell>
          <cell r="AM17">
            <v>-0.2</v>
          </cell>
          <cell r="AN17">
            <v>-3.9</v>
          </cell>
          <cell r="AO17">
            <v>0.4</v>
          </cell>
          <cell r="AP17">
            <v>-18</v>
          </cell>
          <cell r="AQ17">
            <v>-22.8</v>
          </cell>
          <cell r="AR17">
            <v>-11.2</v>
          </cell>
          <cell r="AS17">
            <v>-11.2</v>
          </cell>
          <cell r="AT17" t="str">
            <v>-</v>
          </cell>
          <cell r="AU17">
            <v>70</v>
          </cell>
          <cell r="AV17">
            <v>129.19999999999999</v>
          </cell>
          <cell r="AW17">
            <v>84.9</v>
          </cell>
        </row>
        <row r="18">
          <cell r="AK18" t="str">
            <v>Mär'91</v>
          </cell>
          <cell r="AL18">
            <v>-18.899999999999999</v>
          </cell>
          <cell r="AM18">
            <v>-7.8</v>
          </cell>
          <cell r="AN18">
            <v>-6</v>
          </cell>
          <cell r="AO18">
            <v>-1.7</v>
          </cell>
          <cell r="AP18">
            <v>-26.8</v>
          </cell>
          <cell r="AQ18">
            <v>-24.3</v>
          </cell>
          <cell r="AR18">
            <v>-17.399999999999999</v>
          </cell>
          <cell r="AS18">
            <v>-13.4</v>
          </cell>
          <cell r="AT18" t="str">
            <v>-</v>
          </cell>
          <cell r="AU18">
            <v>70</v>
          </cell>
          <cell r="AV18">
            <v>139.69999999999999</v>
          </cell>
          <cell r="AW18">
            <v>84.1</v>
          </cell>
        </row>
        <row r="19">
          <cell r="AK19" t="str">
            <v>Apr'91</v>
          </cell>
          <cell r="AL19">
            <v>-26.3</v>
          </cell>
          <cell r="AM19">
            <v>-13.2</v>
          </cell>
          <cell r="AN19">
            <v>22.6</v>
          </cell>
          <cell r="AO19">
            <v>3.1</v>
          </cell>
          <cell r="AP19">
            <v>88.3</v>
          </cell>
          <cell r="AQ19">
            <v>-2.2999999999999998</v>
          </cell>
          <cell r="AR19">
            <v>54.5</v>
          </cell>
          <cell r="AS19">
            <v>-0.1</v>
          </cell>
          <cell r="AT19" t="str">
            <v>-</v>
          </cell>
          <cell r="AU19">
            <v>70</v>
          </cell>
          <cell r="AV19">
            <v>139</v>
          </cell>
          <cell r="AW19">
            <v>87.6</v>
          </cell>
        </row>
        <row r="20">
          <cell r="AK20" t="str">
            <v>Mai'91</v>
          </cell>
          <cell r="AL20">
            <v>-13.7</v>
          </cell>
          <cell r="AM20">
            <v>-13.3</v>
          </cell>
          <cell r="AN20">
            <v>7.1</v>
          </cell>
          <cell r="AO20">
            <v>3.8</v>
          </cell>
          <cell r="AP20">
            <v>-18.100000000000001</v>
          </cell>
          <cell r="AQ20">
            <v>-4.5999999999999996</v>
          </cell>
          <cell r="AR20">
            <v>-5.2</v>
          </cell>
          <cell r="AS20">
            <v>-0.9</v>
          </cell>
          <cell r="AT20" t="str">
            <v>-</v>
          </cell>
          <cell r="AU20">
            <v>70</v>
          </cell>
          <cell r="AV20">
            <v>131</v>
          </cell>
          <cell r="AW20">
            <v>85.9</v>
          </cell>
        </row>
        <row r="21">
          <cell r="AK21" t="str">
            <v>Jun'91</v>
          </cell>
          <cell r="AL21">
            <v>0.3</v>
          </cell>
          <cell r="AM21">
            <v>-11</v>
          </cell>
          <cell r="AN21">
            <v>25.6</v>
          </cell>
          <cell r="AO21">
            <v>6.6</v>
          </cell>
          <cell r="AP21">
            <v>41.4</v>
          </cell>
          <cell r="AQ21">
            <v>1.7</v>
          </cell>
          <cell r="AR21">
            <v>33.799999999999997</v>
          </cell>
          <cell r="AS21">
            <v>3.8</v>
          </cell>
          <cell r="AT21" t="str">
            <v>-</v>
          </cell>
          <cell r="AU21">
            <v>70</v>
          </cell>
          <cell r="AV21">
            <v>129.1</v>
          </cell>
          <cell r="AW21">
            <v>95.9</v>
          </cell>
        </row>
        <row r="22">
          <cell r="AK22" t="str">
            <v>Jul'91</v>
          </cell>
          <cell r="AL22">
            <v>-12.3</v>
          </cell>
          <cell r="AM22">
            <v>-11.2</v>
          </cell>
          <cell r="AN22">
            <v>7.7</v>
          </cell>
          <cell r="AO22">
            <v>6.8</v>
          </cell>
          <cell r="AP22">
            <v>-2.5</v>
          </cell>
          <cell r="AQ22">
            <v>1.2</v>
          </cell>
          <cell r="AR22">
            <v>3</v>
          </cell>
          <cell r="AS22">
            <v>3.7</v>
          </cell>
          <cell r="AT22" t="str">
            <v>-</v>
          </cell>
          <cell r="AU22">
            <v>70</v>
          </cell>
          <cell r="AV22">
            <v>119.9</v>
          </cell>
          <cell r="AW22">
            <v>89.6</v>
          </cell>
        </row>
        <row r="23">
          <cell r="AK23" t="str">
            <v>Aug'91</v>
          </cell>
          <cell r="AL23">
            <v>-23</v>
          </cell>
          <cell r="AM23">
            <v>-12.2</v>
          </cell>
          <cell r="AN23">
            <v>-12.8</v>
          </cell>
          <cell r="AO23">
            <v>4.7</v>
          </cell>
          <cell r="AP23">
            <v>56.8</v>
          </cell>
          <cell r="AQ23">
            <v>7.2</v>
          </cell>
          <cell r="AR23">
            <v>21.7</v>
          </cell>
          <cell r="AS23">
            <v>5.6</v>
          </cell>
          <cell r="AT23" t="str">
            <v>-</v>
          </cell>
          <cell r="AU23">
            <v>70</v>
          </cell>
          <cell r="AV23">
            <v>122.6</v>
          </cell>
          <cell r="AW23">
            <v>99.8</v>
          </cell>
        </row>
        <row r="24">
          <cell r="AK24" t="str">
            <v>Sep'91</v>
          </cell>
          <cell r="AL24">
            <v>5.8</v>
          </cell>
          <cell r="AM24">
            <v>-10.5</v>
          </cell>
          <cell r="AN24">
            <v>2.5</v>
          </cell>
          <cell r="AO24">
            <v>4.5</v>
          </cell>
          <cell r="AP24">
            <v>-40.799999999999997</v>
          </cell>
          <cell r="AQ24">
            <v>2.8</v>
          </cell>
          <cell r="AR24">
            <v>-19.399999999999999</v>
          </cell>
          <cell r="AS24">
            <v>3.3</v>
          </cell>
          <cell r="AT24" t="str">
            <v>-</v>
          </cell>
          <cell r="AU24">
            <v>70</v>
          </cell>
          <cell r="AV24">
            <v>125</v>
          </cell>
          <cell r="AW24">
            <v>95.4</v>
          </cell>
        </row>
        <row r="25">
          <cell r="AK25" t="str">
            <v>Okt'91</v>
          </cell>
          <cell r="AL25">
            <v>-15.7</v>
          </cell>
          <cell r="AM25">
            <v>-11</v>
          </cell>
          <cell r="AN25">
            <v>-13.9</v>
          </cell>
          <cell r="AO25">
            <v>2.2999999999999998</v>
          </cell>
          <cell r="AP25">
            <v>15.1</v>
          </cell>
          <cell r="AQ25">
            <v>4.2</v>
          </cell>
          <cell r="AR25">
            <v>-0.2</v>
          </cell>
          <cell r="AS25">
            <v>2.9</v>
          </cell>
          <cell r="AT25" t="str">
            <v>-</v>
          </cell>
          <cell r="AU25">
            <v>70</v>
          </cell>
          <cell r="AV25">
            <v>119.1</v>
          </cell>
          <cell r="AW25">
            <v>92.2</v>
          </cell>
        </row>
        <row r="26">
          <cell r="AK26" t="str">
            <v>Nov'91</v>
          </cell>
          <cell r="AL26">
            <v>15.6</v>
          </cell>
          <cell r="AM26">
            <v>-9.3000000000000007</v>
          </cell>
          <cell r="AN26">
            <v>-9.1999999999999993</v>
          </cell>
          <cell r="AO26">
            <v>1.2</v>
          </cell>
          <cell r="AP26">
            <v>-24.2</v>
          </cell>
          <cell r="AQ26">
            <v>1.7</v>
          </cell>
          <cell r="AR26">
            <v>-16.899999999999999</v>
          </cell>
          <cell r="AS26">
            <v>1.1000000000000001</v>
          </cell>
          <cell r="AT26" t="str">
            <v>-</v>
          </cell>
          <cell r="AU26">
            <v>70</v>
          </cell>
          <cell r="AV26">
            <v>125.6</v>
          </cell>
          <cell r="AW26">
            <v>93.7</v>
          </cell>
        </row>
        <row r="27">
          <cell r="AK27" t="str">
            <v>Dez'91</v>
          </cell>
          <cell r="AL27">
            <v>13.2</v>
          </cell>
          <cell r="AM27">
            <v>-8.1</v>
          </cell>
          <cell r="AN27">
            <v>-13.4</v>
          </cell>
          <cell r="AO27">
            <v>-0.1</v>
          </cell>
          <cell r="AP27">
            <v>-41.3</v>
          </cell>
          <cell r="AQ27">
            <v>-2.2000000000000002</v>
          </cell>
          <cell r="AR27">
            <v>-27.5</v>
          </cell>
          <cell r="AS27">
            <v>-1.5</v>
          </cell>
          <cell r="AT27" t="str">
            <v>-</v>
          </cell>
          <cell r="AU27">
            <v>70</v>
          </cell>
          <cell r="AV27">
            <v>113.9</v>
          </cell>
          <cell r="AW27">
            <v>84.6</v>
          </cell>
        </row>
        <row r="28">
          <cell r="AK28" t="str">
            <v>Jan'92</v>
          </cell>
          <cell r="AL28">
            <v>-11.4</v>
          </cell>
          <cell r="AM28">
            <v>-11.4</v>
          </cell>
          <cell r="AN28">
            <v>-13.6</v>
          </cell>
          <cell r="AO28">
            <v>-13.6</v>
          </cell>
          <cell r="AP28">
            <v>107.4</v>
          </cell>
          <cell r="AQ28">
            <v>107.4</v>
          </cell>
          <cell r="AR28">
            <v>33.6</v>
          </cell>
          <cell r="AS28">
            <v>33.6</v>
          </cell>
          <cell r="AT28" t="str">
            <v>-</v>
          </cell>
          <cell r="AU28">
            <v>56.3</v>
          </cell>
          <cell r="AV28">
            <v>124.4</v>
          </cell>
          <cell r="AW28">
            <v>92.4</v>
          </cell>
        </row>
        <row r="29">
          <cell r="AK29" t="str">
            <v>Feb'92</v>
          </cell>
          <cell r="AL29">
            <v>8.6999999999999993</v>
          </cell>
          <cell r="AM29">
            <v>-1.6</v>
          </cell>
          <cell r="AN29">
            <v>13.7</v>
          </cell>
          <cell r="AO29">
            <v>-1.7</v>
          </cell>
          <cell r="AP29">
            <v>-18.600000000000001</v>
          </cell>
          <cell r="AQ29">
            <v>44.4</v>
          </cell>
          <cell r="AR29">
            <v>-0.6</v>
          </cell>
          <cell r="AS29">
            <v>17.8</v>
          </cell>
          <cell r="AT29" t="str">
            <v>-</v>
          </cell>
          <cell r="AU29">
            <v>56.3</v>
          </cell>
          <cell r="AV29">
            <v>146.4</v>
          </cell>
          <cell r="AW29">
            <v>99.1</v>
          </cell>
        </row>
        <row r="30">
          <cell r="AK30" t="str">
            <v>Mär'92</v>
          </cell>
          <cell r="AL30">
            <v>-2.2999999999999998</v>
          </cell>
          <cell r="AM30">
            <v>-1.8</v>
          </cell>
          <cell r="AN30">
            <v>-3.4</v>
          </cell>
          <cell r="AO30">
            <v>-2.2000000000000002</v>
          </cell>
          <cell r="AP30">
            <v>-17.600000000000001</v>
          </cell>
          <cell r="AQ30">
            <v>22</v>
          </cell>
          <cell r="AR30">
            <v>-10</v>
          </cell>
          <cell r="AS30">
            <v>8.5</v>
          </cell>
          <cell r="AT30" t="str">
            <v>-</v>
          </cell>
          <cell r="AU30">
            <v>56.3</v>
          </cell>
          <cell r="AV30">
            <v>120.5</v>
          </cell>
          <cell r="AW30">
            <v>91.5</v>
          </cell>
        </row>
        <row r="31">
          <cell r="AK31" t="str">
            <v>Apr'92</v>
          </cell>
          <cell r="AL31">
            <v>-8.6999999999999993</v>
          </cell>
          <cell r="AM31">
            <v>-3.5</v>
          </cell>
          <cell r="AN31">
            <v>-15.7</v>
          </cell>
          <cell r="AO31">
            <v>-5.4</v>
          </cell>
          <cell r="AP31">
            <v>-64.599999999999994</v>
          </cell>
          <cell r="AQ31">
            <v>-10.6</v>
          </cell>
          <cell r="AR31">
            <v>-45.1</v>
          </cell>
          <cell r="AS31">
            <v>-7.8</v>
          </cell>
          <cell r="AT31" t="str">
            <v>-</v>
          </cell>
          <cell r="AU31">
            <v>56.3</v>
          </cell>
          <cell r="AV31">
            <v>105.7</v>
          </cell>
          <cell r="AW31">
            <v>84.1</v>
          </cell>
        </row>
        <row r="32">
          <cell r="AK32" t="str">
            <v>Mai'92</v>
          </cell>
          <cell r="AL32">
            <v>-16.399999999999999</v>
          </cell>
          <cell r="AM32">
            <v>-6.1</v>
          </cell>
          <cell r="AN32">
            <v>-12.3</v>
          </cell>
          <cell r="AO32">
            <v>-6.6</v>
          </cell>
          <cell r="AP32">
            <v>-15</v>
          </cell>
          <cell r="AQ32">
            <v>-11.2</v>
          </cell>
          <cell r="AR32">
            <v>-13.2</v>
          </cell>
          <cell r="AS32">
            <v>-8.6</v>
          </cell>
          <cell r="AT32" t="str">
            <v>-</v>
          </cell>
          <cell r="AU32">
            <v>56.3</v>
          </cell>
          <cell r="AV32">
            <v>91.8</v>
          </cell>
          <cell r="AW32">
            <v>88.7</v>
          </cell>
        </row>
        <row r="33">
          <cell r="AK33" t="str">
            <v>Jun'92</v>
          </cell>
          <cell r="AL33">
            <v>-19.2</v>
          </cell>
          <cell r="AM33">
            <v>-8.6</v>
          </cell>
          <cell r="AN33">
            <v>-16.5</v>
          </cell>
          <cell r="AO33">
            <v>-8.1</v>
          </cell>
          <cell r="AP33">
            <v>-52.9</v>
          </cell>
          <cell r="AQ33">
            <v>-19.100000000000001</v>
          </cell>
          <cell r="AR33">
            <v>-36.4</v>
          </cell>
          <cell r="AS33">
            <v>-13.4</v>
          </cell>
          <cell r="AT33" t="str">
            <v>-</v>
          </cell>
          <cell r="AU33">
            <v>56.3</v>
          </cell>
          <cell r="AV33">
            <v>96.6</v>
          </cell>
          <cell r="AW33">
            <v>88.6</v>
          </cell>
        </row>
        <row r="34">
          <cell r="AK34" t="str">
            <v>Jul'92</v>
          </cell>
          <cell r="AL34">
            <v>-27.5</v>
          </cell>
          <cell r="AM34">
            <v>-11.1</v>
          </cell>
          <cell r="AN34">
            <v>-24.9</v>
          </cell>
          <cell r="AO34">
            <v>-10.199999999999999</v>
          </cell>
          <cell r="AP34">
            <v>-26.7</v>
          </cell>
          <cell r="AQ34">
            <v>-19.899999999999999</v>
          </cell>
          <cell r="AR34">
            <v>-25.8</v>
          </cell>
          <cell r="AS34">
            <v>-14.9</v>
          </cell>
          <cell r="AT34">
            <v>73.2</v>
          </cell>
          <cell r="AU34">
            <v>56.3</v>
          </cell>
          <cell r="AV34">
            <v>98.2</v>
          </cell>
          <cell r="AW34">
            <v>94.3</v>
          </cell>
        </row>
        <row r="35">
          <cell r="AK35" t="str">
            <v>Aug'92</v>
          </cell>
          <cell r="AL35">
            <v>-18.899999999999999</v>
          </cell>
          <cell r="AM35">
            <v>-11.7</v>
          </cell>
          <cell r="AN35">
            <v>-29.5</v>
          </cell>
          <cell r="AO35">
            <v>-12</v>
          </cell>
          <cell r="AP35">
            <v>-67.5</v>
          </cell>
          <cell r="AQ35">
            <v>-27.4</v>
          </cell>
          <cell r="AR35">
            <v>-53.9</v>
          </cell>
          <cell r="AS35">
            <v>-19.7</v>
          </cell>
          <cell r="AT35">
            <v>73.2</v>
          </cell>
          <cell r="AU35">
            <v>56.3</v>
          </cell>
          <cell r="AV35">
            <v>93</v>
          </cell>
          <cell r="AW35">
            <v>72.099999999999994</v>
          </cell>
        </row>
        <row r="36">
          <cell r="AK36" t="str">
            <v>Sep'92</v>
          </cell>
          <cell r="AL36">
            <v>-27.4</v>
          </cell>
          <cell r="AM36">
            <v>-13.6</v>
          </cell>
          <cell r="AN36">
            <v>-17.899999999999999</v>
          </cell>
          <cell r="AO36">
            <v>-12.5</v>
          </cell>
          <cell r="AP36">
            <v>120.1</v>
          </cell>
          <cell r="AQ36">
            <v>-19.5</v>
          </cell>
          <cell r="AR36">
            <v>32.5</v>
          </cell>
          <cell r="AS36">
            <v>-15.9</v>
          </cell>
          <cell r="AT36">
            <v>73.2</v>
          </cell>
          <cell r="AU36">
            <v>56.3</v>
          </cell>
          <cell r="AV36">
            <v>99.5</v>
          </cell>
          <cell r="AW36">
            <v>85.2</v>
          </cell>
        </row>
        <row r="37">
          <cell r="AK37" t="str">
            <v>Okt'92</v>
          </cell>
          <cell r="AL37">
            <v>-18.399999999999999</v>
          </cell>
          <cell r="AM37">
            <v>-14</v>
          </cell>
          <cell r="AN37">
            <v>-21.3</v>
          </cell>
          <cell r="AO37">
            <v>-13.4</v>
          </cell>
          <cell r="AP37">
            <v>21.8</v>
          </cell>
          <cell r="AQ37">
            <v>-14.3</v>
          </cell>
          <cell r="AR37">
            <v>2.8</v>
          </cell>
          <cell r="AS37">
            <v>-13.8</v>
          </cell>
          <cell r="AT37">
            <v>63.5</v>
          </cell>
          <cell r="AU37">
            <v>56.3</v>
          </cell>
          <cell r="AV37">
            <v>98.6</v>
          </cell>
          <cell r="AW37">
            <v>75</v>
          </cell>
        </row>
        <row r="38">
          <cell r="AK38" t="str">
            <v>Nov'92</v>
          </cell>
          <cell r="AL38">
            <v>-24.7</v>
          </cell>
          <cell r="AM38">
            <v>-14.8</v>
          </cell>
          <cell r="AN38">
            <v>-12.6</v>
          </cell>
          <cell r="AO38">
            <v>-13.3</v>
          </cell>
          <cell r="AP38">
            <v>-18.5</v>
          </cell>
          <cell r="AQ38">
            <v>-14.6</v>
          </cell>
          <cell r="AR38">
            <v>-15</v>
          </cell>
          <cell r="AS38">
            <v>-13.9</v>
          </cell>
          <cell r="AT38">
            <v>63.5</v>
          </cell>
          <cell r="AU38">
            <v>56.3</v>
          </cell>
          <cell r="AV38">
            <v>92</v>
          </cell>
          <cell r="AW38">
            <v>67.7</v>
          </cell>
        </row>
        <row r="39">
          <cell r="AK39" t="str">
            <v>Dez'92</v>
          </cell>
          <cell r="AL39">
            <v>-23.3</v>
          </cell>
          <cell r="AM39">
            <v>-15.4</v>
          </cell>
          <cell r="AN39">
            <v>-5.2</v>
          </cell>
          <cell r="AO39">
            <v>-12.6</v>
          </cell>
          <cell r="AP39">
            <v>-11</v>
          </cell>
          <cell r="AQ39">
            <v>-14.4</v>
          </cell>
          <cell r="AR39">
            <v>-7</v>
          </cell>
          <cell r="AS39">
            <v>-13.4</v>
          </cell>
          <cell r="AT39">
            <v>63.5</v>
          </cell>
          <cell r="AU39">
            <v>56.3</v>
          </cell>
          <cell r="AV39">
            <v>110.7</v>
          </cell>
          <cell r="AW39">
            <v>76.900000000000006</v>
          </cell>
        </row>
        <row r="40">
          <cell r="AK40" t="str">
            <v>Jan'93</v>
          </cell>
          <cell r="AL40">
            <v>-31.6</v>
          </cell>
          <cell r="AM40">
            <v>-31.6</v>
          </cell>
          <cell r="AN40">
            <v>-22.4</v>
          </cell>
          <cell r="AO40">
            <v>-22.4</v>
          </cell>
          <cell r="AP40">
            <v>-48.2</v>
          </cell>
          <cell r="AQ40">
            <v>-48.2</v>
          </cell>
          <cell r="AR40">
            <v>-37.700000000000003</v>
          </cell>
          <cell r="AS40">
            <v>-37.700000000000003</v>
          </cell>
          <cell r="AT40">
            <v>68.8</v>
          </cell>
          <cell r="AU40">
            <v>46.7</v>
          </cell>
          <cell r="AV40">
            <v>85.8</v>
          </cell>
          <cell r="AW40">
            <v>74.400000000000006</v>
          </cell>
        </row>
        <row r="41">
          <cell r="AK41" t="str">
            <v>Feb'93</v>
          </cell>
          <cell r="AL41">
            <v>-28.1</v>
          </cell>
          <cell r="AM41">
            <v>-29.7</v>
          </cell>
          <cell r="AN41">
            <v>-28.5</v>
          </cell>
          <cell r="AO41">
            <v>-25.4</v>
          </cell>
          <cell r="AP41">
            <v>-12.5</v>
          </cell>
          <cell r="AQ41">
            <v>-38.1</v>
          </cell>
          <cell r="AR41">
            <v>-22.8</v>
          </cell>
          <cell r="AS41">
            <v>-31.9</v>
          </cell>
          <cell r="AT41">
            <v>68.8</v>
          </cell>
          <cell r="AU41">
            <v>46.7</v>
          </cell>
          <cell r="AV41">
            <v>77.099999999999994</v>
          </cell>
          <cell r="AW41">
            <v>69.7</v>
          </cell>
        </row>
        <row r="42">
          <cell r="AK42" t="str">
            <v>Mär'93</v>
          </cell>
          <cell r="AL42">
            <v>-22.4</v>
          </cell>
          <cell r="AM42">
            <v>-27.1</v>
          </cell>
          <cell r="AN42">
            <v>-26.6</v>
          </cell>
          <cell r="AO42">
            <v>-25.8</v>
          </cell>
          <cell r="AP42">
            <v>-26.3</v>
          </cell>
          <cell r="AQ42">
            <v>-35.299999999999997</v>
          </cell>
          <cell r="AR42">
            <v>-26.6</v>
          </cell>
          <cell r="AS42">
            <v>-30.4</v>
          </cell>
          <cell r="AT42">
            <v>68.8</v>
          </cell>
          <cell r="AU42">
            <v>46.7</v>
          </cell>
          <cell r="AV42">
            <v>68</v>
          </cell>
          <cell r="AW42">
            <v>74.400000000000006</v>
          </cell>
        </row>
        <row r="43">
          <cell r="AK43" t="str">
            <v>Apr'93</v>
          </cell>
          <cell r="AL43">
            <v>-16.5</v>
          </cell>
          <cell r="AM43">
            <v>-24.6</v>
          </cell>
          <cell r="AN43">
            <v>-18.600000000000001</v>
          </cell>
          <cell r="AO43">
            <v>-24.3</v>
          </cell>
          <cell r="AP43">
            <v>3.7</v>
          </cell>
          <cell r="AQ43">
            <v>-29.4</v>
          </cell>
          <cell r="AR43">
            <v>-9.8000000000000007</v>
          </cell>
          <cell r="AS43">
            <v>-26.7</v>
          </cell>
          <cell r="AT43">
            <v>64.900000000000006</v>
          </cell>
          <cell r="AU43">
            <v>46.7</v>
          </cell>
          <cell r="AV43">
            <v>81.400000000000006</v>
          </cell>
          <cell r="AW43">
            <v>73.599999999999994</v>
          </cell>
        </row>
        <row r="44">
          <cell r="AK44" t="str">
            <v>Mai'93</v>
          </cell>
          <cell r="AL44">
            <v>-12.2</v>
          </cell>
          <cell r="AM44">
            <v>-22.4</v>
          </cell>
          <cell r="AN44">
            <v>-16.899999999999999</v>
          </cell>
          <cell r="AO44">
            <v>-23.1</v>
          </cell>
          <cell r="AP44">
            <v>-15.5</v>
          </cell>
          <cell r="AQ44">
            <v>-27.7</v>
          </cell>
          <cell r="AR44">
            <v>-16.5</v>
          </cell>
          <cell r="AS44">
            <v>-25.3</v>
          </cell>
          <cell r="AT44">
            <v>64.900000000000006</v>
          </cell>
          <cell r="AU44">
            <v>46.7</v>
          </cell>
          <cell r="AV44">
            <v>84.5</v>
          </cell>
          <cell r="AW44">
            <v>71.900000000000006</v>
          </cell>
        </row>
        <row r="45">
          <cell r="AK45" t="str">
            <v>Jun'93</v>
          </cell>
          <cell r="AL45">
            <v>-23</v>
          </cell>
          <cell r="AM45">
            <v>-22.5</v>
          </cell>
          <cell r="AN45">
            <v>-16.8</v>
          </cell>
          <cell r="AO45">
            <v>-22.2</v>
          </cell>
          <cell r="AP45">
            <v>-5.4</v>
          </cell>
          <cell r="AQ45">
            <v>-25.3</v>
          </cell>
          <cell r="AR45">
            <v>-12</v>
          </cell>
          <cell r="AS45">
            <v>-23.6</v>
          </cell>
          <cell r="AT45">
            <v>64.900000000000006</v>
          </cell>
          <cell r="AU45">
            <v>46.7</v>
          </cell>
          <cell r="AV45">
            <v>90.6</v>
          </cell>
          <cell r="AW45">
            <v>69.7</v>
          </cell>
        </row>
        <row r="46">
          <cell r="AK46" t="str">
            <v>Jul'93</v>
          </cell>
          <cell r="AL46">
            <v>-12.8</v>
          </cell>
          <cell r="AM46">
            <v>-21.5</v>
          </cell>
          <cell r="AN46">
            <v>-16.100000000000001</v>
          </cell>
          <cell r="AO46">
            <v>-21.6</v>
          </cell>
          <cell r="AP46">
            <v>-11.7</v>
          </cell>
          <cell r="AQ46">
            <v>-23.9</v>
          </cell>
          <cell r="AR46">
            <v>-14</v>
          </cell>
          <cell r="AS46">
            <v>-22.6</v>
          </cell>
          <cell r="AT46">
            <v>68.099999999999994</v>
          </cell>
          <cell r="AU46">
            <v>46.7</v>
          </cell>
          <cell r="AV46">
            <v>89.7</v>
          </cell>
          <cell r="AW46">
            <v>75.7</v>
          </cell>
        </row>
        <row r="47">
          <cell r="AK47" t="str">
            <v>Aug'93</v>
          </cell>
          <cell r="AL47">
            <v>-0.6</v>
          </cell>
          <cell r="AM47">
            <v>-20</v>
          </cell>
          <cell r="AN47">
            <v>-2.1</v>
          </cell>
          <cell r="AO47">
            <v>-20.2</v>
          </cell>
          <cell r="AP47">
            <v>2.4</v>
          </cell>
          <cell r="AQ47">
            <v>-22.1</v>
          </cell>
          <cell r="AR47">
            <v>0.6</v>
          </cell>
          <cell r="AS47">
            <v>-20.9</v>
          </cell>
          <cell r="AT47">
            <v>68.099999999999994</v>
          </cell>
          <cell r="AU47">
            <v>46.7</v>
          </cell>
          <cell r="AV47">
            <v>86.7</v>
          </cell>
          <cell r="AW47">
            <v>69.7</v>
          </cell>
        </row>
        <row r="48">
          <cell r="AK48" t="str">
            <v>Sep'93</v>
          </cell>
          <cell r="AL48">
            <v>-13.2</v>
          </cell>
          <cell r="AM48">
            <v>-19.3</v>
          </cell>
          <cell r="AN48">
            <v>-3.8</v>
          </cell>
          <cell r="AO48">
            <v>-18.8</v>
          </cell>
          <cell r="AP48">
            <v>-47.5</v>
          </cell>
          <cell r="AQ48">
            <v>-25.8</v>
          </cell>
          <cell r="AR48">
            <v>-30</v>
          </cell>
          <cell r="AS48">
            <v>-22</v>
          </cell>
          <cell r="AT48">
            <v>68.099999999999994</v>
          </cell>
          <cell r="AU48">
            <v>46.7</v>
          </cell>
          <cell r="AV48">
            <v>90.4</v>
          </cell>
          <cell r="AW48">
            <v>75.7</v>
          </cell>
        </row>
        <row r="49">
          <cell r="AK49" t="str">
            <v>Okt'93</v>
          </cell>
          <cell r="AL49">
            <v>-16.3</v>
          </cell>
          <cell r="AM49">
            <v>-19</v>
          </cell>
          <cell r="AN49">
            <v>-2.5</v>
          </cell>
          <cell r="AO49">
            <v>-17.3</v>
          </cell>
          <cell r="AP49">
            <v>-57.7</v>
          </cell>
          <cell r="AQ49">
            <v>-31.6</v>
          </cell>
          <cell r="AR49">
            <v>-38.799999999999997</v>
          </cell>
          <cell r="AS49">
            <v>-24.2</v>
          </cell>
          <cell r="AT49">
            <v>66.7</v>
          </cell>
          <cell r="AU49">
            <v>46.7</v>
          </cell>
          <cell r="AV49">
            <v>87.4</v>
          </cell>
          <cell r="AW49">
            <v>80.099999999999994</v>
          </cell>
        </row>
        <row r="50">
          <cell r="AK50" t="str">
            <v>Nov'93</v>
          </cell>
          <cell r="AL50">
            <v>-1.9</v>
          </cell>
          <cell r="AM50">
            <v>-17.8</v>
          </cell>
          <cell r="AN50">
            <v>-7.7</v>
          </cell>
          <cell r="AO50">
            <v>-16.5</v>
          </cell>
          <cell r="AP50">
            <v>13.8</v>
          </cell>
          <cell r="AQ50">
            <v>-28.7</v>
          </cell>
          <cell r="AR50">
            <v>1.8</v>
          </cell>
          <cell r="AS50">
            <v>-22.3</v>
          </cell>
          <cell r="AT50">
            <v>66.7</v>
          </cell>
          <cell r="AU50">
            <v>46.7</v>
          </cell>
          <cell r="AV50">
            <v>91</v>
          </cell>
          <cell r="AW50">
            <v>79.599999999999994</v>
          </cell>
        </row>
        <row r="51">
          <cell r="AK51" t="str">
            <v>Dez'93</v>
          </cell>
          <cell r="AL51">
            <v>8.9</v>
          </cell>
          <cell r="AM51">
            <v>-16.2</v>
          </cell>
          <cell r="AN51">
            <v>-12.4</v>
          </cell>
          <cell r="AO51">
            <v>-16.2</v>
          </cell>
          <cell r="AP51">
            <v>29.1</v>
          </cell>
          <cell r="AQ51">
            <v>-25.5</v>
          </cell>
          <cell r="AR51">
            <v>3.3</v>
          </cell>
          <cell r="AS51">
            <v>-20.5</v>
          </cell>
          <cell r="AT51">
            <v>66.7</v>
          </cell>
          <cell r="AU51">
            <v>46.7</v>
          </cell>
          <cell r="AV51">
            <v>96.6</v>
          </cell>
          <cell r="AW51">
            <v>80.2</v>
          </cell>
        </row>
        <row r="52">
          <cell r="AK52" t="str">
            <v>Jan'94</v>
          </cell>
          <cell r="AL52">
            <v>-4.5999999999999996</v>
          </cell>
          <cell r="AM52">
            <v>-4.5999999999999996</v>
          </cell>
          <cell r="AN52">
            <v>1.9</v>
          </cell>
          <cell r="AO52">
            <v>1.9</v>
          </cell>
          <cell r="AP52">
            <v>-23.9</v>
          </cell>
          <cell r="AQ52">
            <v>-23.9</v>
          </cell>
          <cell r="AR52">
            <v>-11.5</v>
          </cell>
          <cell r="AS52">
            <v>-11.5</v>
          </cell>
          <cell r="AT52">
            <v>75.400000000000006</v>
          </cell>
          <cell r="AU52">
            <v>52.1</v>
          </cell>
          <cell r="AV52">
            <v>84</v>
          </cell>
          <cell r="AW52">
            <v>75.5</v>
          </cell>
        </row>
        <row r="53">
          <cell r="AK53" t="str">
            <v>Feb'94</v>
          </cell>
          <cell r="AL53">
            <v>-9.6</v>
          </cell>
          <cell r="AM53">
            <v>-7.4</v>
          </cell>
          <cell r="AN53">
            <v>-9.8000000000000007</v>
          </cell>
          <cell r="AO53">
            <v>-3.8</v>
          </cell>
          <cell r="AP53">
            <v>11.2</v>
          </cell>
          <cell r="AQ53">
            <v>-9.9</v>
          </cell>
          <cell r="AR53">
            <v>-0.8</v>
          </cell>
          <cell r="AS53">
            <v>-6.7</v>
          </cell>
          <cell r="AT53">
            <v>75.400000000000006</v>
          </cell>
          <cell r="AU53">
            <v>52.1</v>
          </cell>
          <cell r="AV53">
            <v>102.4</v>
          </cell>
          <cell r="AW53">
            <v>81.3</v>
          </cell>
        </row>
        <row r="54">
          <cell r="AK54" t="str">
            <v>Mär'94</v>
          </cell>
          <cell r="AL54">
            <v>-9.6</v>
          </cell>
          <cell r="AM54">
            <v>-8.1999999999999993</v>
          </cell>
          <cell r="AN54">
            <v>25.5</v>
          </cell>
          <cell r="AO54">
            <v>5.2</v>
          </cell>
          <cell r="AP54">
            <v>49.3</v>
          </cell>
          <cell r="AQ54">
            <v>6.5</v>
          </cell>
          <cell r="AR54">
            <v>35.799999999999997</v>
          </cell>
          <cell r="AS54">
            <v>5.7</v>
          </cell>
          <cell r="AT54">
            <v>75.400000000000006</v>
          </cell>
          <cell r="AU54">
            <v>52.1</v>
          </cell>
          <cell r="AV54">
            <v>101.2</v>
          </cell>
          <cell r="AW54">
            <v>108.4</v>
          </cell>
        </row>
        <row r="55">
          <cell r="AK55" t="str">
            <v>Apr'94</v>
          </cell>
          <cell r="AL55">
            <v>7.6</v>
          </cell>
          <cell r="AM55">
            <v>-4.0999999999999996</v>
          </cell>
          <cell r="AN55">
            <v>-0.9</v>
          </cell>
          <cell r="AO55">
            <v>3.8</v>
          </cell>
          <cell r="AP55">
            <v>19</v>
          </cell>
          <cell r="AQ55">
            <v>9.3000000000000007</v>
          </cell>
          <cell r="AR55">
            <v>8.1999999999999993</v>
          </cell>
          <cell r="AS55">
            <v>6.3</v>
          </cell>
          <cell r="AT55">
            <v>80.099999999999994</v>
          </cell>
          <cell r="AU55">
            <v>52.1</v>
          </cell>
          <cell r="AV55">
            <v>105</v>
          </cell>
          <cell r="AW55">
            <v>83.2</v>
          </cell>
        </row>
        <row r="56">
          <cell r="AK56" t="str">
            <v>Mai'94</v>
          </cell>
          <cell r="AL56">
            <v>4.3</v>
          </cell>
          <cell r="AM56">
            <v>-2.4</v>
          </cell>
          <cell r="AN56">
            <v>-2</v>
          </cell>
          <cell r="AO56">
            <v>2.8</v>
          </cell>
          <cell r="AP56">
            <v>59.5</v>
          </cell>
          <cell r="AQ56">
            <v>16.399999999999999</v>
          </cell>
          <cell r="AR56">
            <v>23</v>
          </cell>
          <cell r="AS56">
            <v>8.9</v>
          </cell>
          <cell r="AT56">
            <v>80.099999999999994</v>
          </cell>
          <cell r="AU56">
            <v>52.1</v>
          </cell>
          <cell r="AV56">
            <v>100.3</v>
          </cell>
          <cell r="AW56">
            <v>82.1</v>
          </cell>
        </row>
        <row r="57">
          <cell r="AK57" t="str">
            <v>Jun'94</v>
          </cell>
          <cell r="AL57">
            <v>11.4</v>
          </cell>
          <cell r="AM57">
            <v>-0.2</v>
          </cell>
          <cell r="AN57">
            <v>-1.1000000000000001</v>
          </cell>
          <cell r="AO57">
            <v>2.2000000000000002</v>
          </cell>
          <cell r="AP57">
            <v>15</v>
          </cell>
          <cell r="AQ57">
            <v>16.2</v>
          </cell>
          <cell r="AR57">
            <v>5.6</v>
          </cell>
          <cell r="AS57">
            <v>8.5</v>
          </cell>
          <cell r="AT57">
            <v>80.099999999999994</v>
          </cell>
          <cell r="AU57">
            <v>52.1</v>
          </cell>
          <cell r="AV57">
            <v>101.1</v>
          </cell>
          <cell r="AW57">
            <v>96.5</v>
          </cell>
        </row>
        <row r="58">
          <cell r="AK58" t="str">
            <v>Jul'94</v>
          </cell>
          <cell r="AL58">
            <v>9.1</v>
          </cell>
          <cell r="AM58">
            <v>1</v>
          </cell>
          <cell r="AN58">
            <v>-14.9</v>
          </cell>
          <cell r="AO58">
            <v>0.3</v>
          </cell>
          <cell r="AP58">
            <v>25.5</v>
          </cell>
          <cell r="AQ58">
            <v>17.3</v>
          </cell>
          <cell r="AR58">
            <v>3.8</v>
          </cell>
          <cell r="AS58">
            <v>7.9</v>
          </cell>
          <cell r="AT58">
            <v>78.900000000000006</v>
          </cell>
          <cell r="AU58">
            <v>52.1</v>
          </cell>
          <cell r="AV58">
            <v>98.4</v>
          </cell>
          <cell r="AW58">
            <v>87.8</v>
          </cell>
        </row>
        <row r="59">
          <cell r="AK59" t="str">
            <v>Aug'94</v>
          </cell>
          <cell r="AL59">
            <v>-0.1</v>
          </cell>
          <cell r="AM59">
            <v>0.9</v>
          </cell>
          <cell r="AN59">
            <v>7.8</v>
          </cell>
          <cell r="AO59">
            <v>0.9</v>
          </cell>
          <cell r="AP59">
            <v>30.1</v>
          </cell>
          <cell r="AQ59">
            <v>18.5</v>
          </cell>
          <cell r="AR59">
            <v>18.399999999999999</v>
          </cell>
          <cell r="AS59">
            <v>8.9</v>
          </cell>
          <cell r="AT59">
            <v>78.900000000000006</v>
          </cell>
          <cell r="AU59">
            <v>52.1</v>
          </cell>
          <cell r="AV59">
            <v>99.5</v>
          </cell>
          <cell r="AW59">
            <v>91.3</v>
          </cell>
        </row>
        <row r="60">
          <cell r="AK60" t="str">
            <v>Sep'94</v>
          </cell>
          <cell r="AL60">
            <v>7.1</v>
          </cell>
          <cell r="AM60">
            <v>1.5</v>
          </cell>
          <cell r="AN60">
            <v>-9.9</v>
          </cell>
          <cell r="AO60">
            <v>-0.2</v>
          </cell>
          <cell r="AP60">
            <v>5.4</v>
          </cell>
          <cell r="AQ60">
            <v>17.100000000000001</v>
          </cell>
          <cell r="AR60">
            <v>-2.2999999999999998</v>
          </cell>
          <cell r="AS60">
            <v>7.7</v>
          </cell>
          <cell r="AT60">
            <v>78.900000000000006</v>
          </cell>
          <cell r="AU60">
            <v>52.1</v>
          </cell>
          <cell r="AV60">
            <v>95</v>
          </cell>
          <cell r="AW60">
            <v>92.9</v>
          </cell>
        </row>
        <row r="61">
          <cell r="AK61" t="str">
            <v>Okt'94</v>
          </cell>
          <cell r="AL61">
            <v>-2.2999999999999998</v>
          </cell>
          <cell r="AM61">
            <v>1.2</v>
          </cell>
          <cell r="AN61">
            <v>1.5</v>
          </cell>
          <cell r="AO61">
            <v>0</v>
          </cell>
          <cell r="AP61">
            <v>35.299999999999997</v>
          </cell>
          <cell r="AQ61">
            <v>19.2</v>
          </cell>
          <cell r="AR61">
            <v>17.600000000000001</v>
          </cell>
          <cell r="AS61">
            <v>8.8000000000000007</v>
          </cell>
          <cell r="AT61">
            <v>83</v>
          </cell>
          <cell r="AU61">
            <v>52.1</v>
          </cell>
          <cell r="AV61">
            <v>96.2</v>
          </cell>
          <cell r="AW61">
            <v>80.900000000000006</v>
          </cell>
        </row>
        <row r="62">
          <cell r="AK62" t="str">
            <v>Nov'94</v>
          </cell>
          <cell r="AL62">
            <v>-6.6</v>
          </cell>
          <cell r="AM62">
            <v>0.5</v>
          </cell>
          <cell r="AN62">
            <v>-0.3</v>
          </cell>
          <cell r="AO62">
            <v>0</v>
          </cell>
          <cell r="AP62">
            <v>1.3</v>
          </cell>
          <cell r="AQ62">
            <v>17.399999999999999</v>
          </cell>
          <cell r="AR62">
            <v>0</v>
          </cell>
          <cell r="AS62">
            <v>7.9</v>
          </cell>
          <cell r="AT62">
            <v>83</v>
          </cell>
          <cell r="AU62">
            <v>52.1</v>
          </cell>
          <cell r="AV62">
            <v>100.7</v>
          </cell>
          <cell r="AW62">
            <v>95.4</v>
          </cell>
        </row>
        <row r="63">
          <cell r="AK63" t="str">
            <v>Dez'94</v>
          </cell>
          <cell r="AL63">
            <v>-17.3</v>
          </cell>
          <cell r="AM63">
            <v>-0.8</v>
          </cell>
          <cell r="AN63">
            <v>-1</v>
          </cell>
          <cell r="AO63">
            <v>-0.1</v>
          </cell>
          <cell r="AP63">
            <v>14.4</v>
          </cell>
          <cell r="AQ63">
            <v>17.100000000000001</v>
          </cell>
          <cell r="AR63">
            <v>6.5</v>
          </cell>
          <cell r="AS63">
            <v>7.8</v>
          </cell>
          <cell r="AT63">
            <v>83</v>
          </cell>
          <cell r="AU63">
            <v>52.1</v>
          </cell>
          <cell r="AV63">
            <v>95.9</v>
          </cell>
          <cell r="AW63">
            <v>96.6</v>
          </cell>
        </row>
        <row r="64">
          <cell r="AK64" t="str">
            <v>Jan'95</v>
          </cell>
          <cell r="AL64">
            <v>4.3</v>
          </cell>
          <cell r="AM64">
            <v>4.3</v>
          </cell>
          <cell r="AN64">
            <v>-2.9</v>
          </cell>
          <cell r="AO64">
            <v>-2.9</v>
          </cell>
          <cell r="AP64">
            <v>20.2</v>
          </cell>
          <cell r="AQ64">
            <v>20.2</v>
          </cell>
          <cell r="AR64">
            <v>7.7</v>
          </cell>
          <cell r="AS64">
            <v>7.7</v>
          </cell>
          <cell r="AT64">
            <v>84.9</v>
          </cell>
          <cell r="AU64">
            <v>55.3</v>
          </cell>
          <cell r="AV64">
            <v>95.9</v>
          </cell>
          <cell r="AW64">
            <v>93.1</v>
          </cell>
        </row>
        <row r="65">
          <cell r="AK65" t="str">
            <v>Feb'95</v>
          </cell>
          <cell r="AL65">
            <v>7.2</v>
          </cell>
          <cell r="AM65">
            <v>5.8</v>
          </cell>
          <cell r="AN65">
            <v>-3.5</v>
          </cell>
          <cell r="AO65">
            <v>-3.1</v>
          </cell>
          <cell r="AP65">
            <v>10.3</v>
          </cell>
          <cell r="AQ65">
            <v>15.3</v>
          </cell>
          <cell r="AR65">
            <v>3.7</v>
          </cell>
          <cell r="AS65">
            <v>5.8</v>
          </cell>
          <cell r="AT65">
            <v>84.9</v>
          </cell>
          <cell r="AU65">
            <v>55.3</v>
          </cell>
          <cell r="AV65">
            <v>101.9</v>
          </cell>
          <cell r="AW65">
            <v>92.9</v>
          </cell>
        </row>
        <row r="66">
          <cell r="AK66" t="str">
            <v>Mär'95</v>
          </cell>
          <cell r="AL66">
            <v>12.2</v>
          </cell>
          <cell r="AM66">
            <v>8.1999999999999993</v>
          </cell>
          <cell r="AN66">
            <v>-0.9</v>
          </cell>
          <cell r="AO66">
            <v>-2.2999999999999998</v>
          </cell>
          <cell r="AP66">
            <v>3.9</v>
          </cell>
          <cell r="AQ66">
            <v>10.9</v>
          </cell>
          <cell r="AR66">
            <v>1.9</v>
          </cell>
          <cell r="AS66">
            <v>4.4000000000000004</v>
          </cell>
          <cell r="AT66">
            <v>84.9</v>
          </cell>
          <cell r="AU66">
            <v>55.3</v>
          </cell>
          <cell r="AV66">
            <v>97.8</v>
          </cell>
          <cell r="AW66">
            <v>95.7</v>
          </cell>
        </row>
        <row r="67">
          <cell r="AK67" t="str">
            <v>Apr'95</v>
          </cell>
          <cell r="AL67">
            <v>-3.5</v>
          </cell>
          <cell r="AM67">
            <v>4.8</v>
          </cell>
          <cell r="AN67">
            <v>-10.3</v>
          </cell>
          <cell r="AO67">
            <v>-4</v>
          </cell>
          <cell r="AP67">
            <v>-9.4</v>
          </cell>
          <cell r="AQ67">
            <v>6</v>
          </cell>
          <cell r="AR67">
            <v>-9.6</v>
          </cell>
          <cell r="AS67">
            <v>1.2</v>
          </cell>
          <cell r="AT67">
            <v>83.8</v>
          </cell>
          <cell r="AU67">
            <v>55.3</v>
          </cell>
          <cell r="AV67">
            <v>95.8</v>
          </cell>
          <cell r="AW67">
            <v>82.6</v>
          </cell>
        </row>
        <row r="68">
          <cell r="AK68" t="str">
            <v>Mai'95</v>
          </cell>
          <cell r="AL68">
            <v>-5.2</v>
          </cell>
          <cell r="AM68">
            <v>2.6</v>
          </cell>
          <cell r="AN68">
            <v>1.3</v>
          </cell>
          <cell r="AO68">
            <v>-3.2</v>
          </cell>
          <cell r="AP68">
            <v>-20.3</v>
          </cell>
          <cell r="AQ68">
            <v>0.9</v>
          </cell>
          <cell r="AR68">
            <v>-9.9</v>
          </cell>
          <cell r="AS68">
            <v>-0.8</v>
          </cell>
          <cell r="AT68">
            <v>83.8</v>
          </cell>
          <cell r="AU68">
            <v>55.3</v>
          </cell>
          <cell r="AV68">
            <v>116</v>
          </cell>
          <cell r="AW68">
            <v>93.2</v>
          </cell>
        </row>
        <row r="69">
          <cell r="AK69" t="str">
            <v>Jun'95</v>
          </cell>
          <cell r="AL69">
            <v>-7</v>
          </cell>
          <cell r="AM69">
            <v>0.9</v>
          </cell>
          <cell r="AN69">
            <v>-7.3</v>
          </cell>
          <cell r="AO69">
            <v>-3.8</v>
          </cell>
          <cell r="AP69">
            <v>-7</v>
          </cell>
          <cell r="AQ69">
            <v>-0.2</v>
          </cell>
          <cell r="AR69">
            <v>-7</v>
          </cell>
          <cell r="AS69">
            <v>-1.7</v>
          </cell>
          <cell r="AT69">
            <v>83.8</v>
          </cell>
          <cell r="AU69">
            <v>55.3</v>
          </cell>
          <cell r="AV69">
            <v>95.7</v>
          </cell>
          <cell r="AW69">
            <v>87.9</v>
          </cell>
        </row>
        <row r="70">
          <cell r="AK70" t="str">
            <v>Jul'95</v>
          </cell>
          <cell r="AL70">
            <v>13.1</v>
          </cell>
          <cell r="AM70">
            <v>2.5</v>
          </cell>
          <cell r="AN70">
            <v>20.9</v>
          </cell>
          <cell r="AO70">
            <v>-1.4</v>
          </cell>
          <cell r="AP70">
            <v>-13.6</v>
          </cell>
          <cell r="AQ70">
            <v>-1.8</v>
          </cell>
          <cell r="AR70">
            <v>1.8</v>
          </cell>
          <cell r="AS70">
            <v>-1.3</v>
          </cell>
          <cell r="AT70">
            <v>82.1</v>
          </cell>
          <cell r="AU70">
            <v>55.3</v>
          </cell>
          <cell r="AV70">
            <v>92.6</v>
          </cell>
          <cell r="AW70">
            <v>87</v>
          </cell>
        </row>
        <row r="71">
          <cell r="AK71" t="str">
            <v>Aug'95</v>
          </cell>
          <cell r="AL71">
            <v>-5.7</v>
          </cell>
          <cell r="AM71">
            <v>1.8</v>
          </cell>
          <cell r="AN71">
            <v>4.8</v>
          </cell>
          <cell r="AO71">
            <v>-0.8</v>
          </cell>
          <cell r="AP71">
            <v>-22</v>
          </cell>
          <cell r="AQ71">
            <v>-3.9</v>
          </cell>
          <cell r="AR71">
            <v>-9.3000000000000007</v>
          </cell>
          <cell r="AS71">
            <v>-2.1</v>
          </cell>
          <cell r="AT71">
            <v>82.1</v>
          </cell>
          <cell r="AU71">
            <v>55.3</v>
          </cell>
          <cell r="AV71">
            <v>100.1</v>
          </cell>
          <cell r="AW71">
            <v>85.5</v>
          </cell>
        </row>
        <row r="72">
          <cell r="AK72" t="str">
            <v>Sep'95</v>
          </cell>
          <cell r="AL72">
            <v>5.0999999999999996</v>
          </cell>
          <cell r="AM72">
            <v>2.1</v>
          </cell>
          <cell r="AN72">
            <v>-2.9</v>
          </cell>
          <cell r="AO72">
            <v>-1</v>
          </cell>
          <cell r="AP72">
            <v>3.2</v>
          </cell>
          <cell r="AQ72">
            <v>-3.2</v>
          </cell>
          <cell r="AR72">
            <v>-0.1</v>
          </cell>
          <cell r="AS72">
            <v>-1.9</v>
          </cell>
          <cell r="AT72">
            <v>82.1</v>
          </cell>
          <cell r="AU72">
            <v>55.3</v>
          </cell>
          <cell r="AV72">
            <v>93.1</v>
          </cell>
          <cell r="AW72">
            <v>87.7</v>
          </cell>
        </row>
        <row r="73">
          <cell r="AK73" t="str">
            <v>Okt'95</v>
          </cell>
          <cell r="AL73">
            <v>-9.3000000000000007</v>
          </cell>
          <cell r="AM73">
            <v>1.2</v>
          </cell>
          <cell r="AN73">
            <v>-8.6999999999999993</v>
          </cell>
          <cell r="AO73">
            <v>-1.8</v>
          </cell>
          <cell r="AP73">
            <v>-33.700000000000003</v>
          </cell>
          <cell r="AQ73">
            <v>-7.1</v>
          </cell>
          <cell r="AR73">
            <v>-22.3</v>
          </cell>
          <cell r="AS73">
            <v>-4.3</v>
          </cell>
          <cell r="AT73">
            <v>85</v>
          </cell>
          <cell r="AU73">
            <v>55.3</v>
          </cell>
          <cell r="AV73">
            <v>90.1</v>
          </cell>
          <cell r="AW73">
            <v>88.8</v>
          </cell>
        </row>
        <row r="74">
          <cell r="AK74" t="str">
            <v>Nov'95</v>
          </cell>
          <cell r="AL74">
            <v>13.8</v>
          </cell>
          <cell r="AM74">
            <v>2.2000000000000002</v>
          </cell>
          <cell r="AN74">
            <v>-13.8</v>
          </cell>
          <cell r="AO74">
            <v>-2.9</v>
          </cell>
          <cell r="AP74">
            <v>-2.1</v>
          </cell>
          <cell r="AQ74">
            <v>-6.7</v>
          </cell>
          <cell r="AR74">
            <v>-7.8</v>
          </cell>
          <cell r="AS74">
            <v>-4.5999999999999996</v>
          </cell>
          <cell r="AT74">
            <v>85</v>
          </cell>
          <cell r="AU74">
            <v>55.3</v>
          </cell>
          <cell r="AV74">
            <v>100.7</v>
          </cell>
          <cell r="AW74">
            <v>96</v>
          </cell>
        </row>
        <row r="75">
          <cell r="AK75" t="str">
            <v>Dez'95</v>
          </cell>
          <cell r="AL75">
            <v>6.4</v>
          </cell>
          <cell r="AM75">
            <v>2.4</v>
          </cell>
          <cell r="AN75">
            <v>-0.9</v>
          </cell>
          <cell r="AO75">
            <v>-2.8</v>
          </cell>
          <cell r="AP75">
            <v>3.1</v>
          </cell>
          <cell r="AQ75">
            <v>-5.8</v>
          </cell>
          <cell r="AR75">
            <v>1.3</v>
          </cell>
          <cell r="AS75">
            <v>-4.0999999999999996</v>
          </cell>
          <cell r="AT75">
            <v>85</v>
          </cell>
          <cell r="AU75">
            <v>55.3</v>
          </cell>
          <cell r="AV75">
            <v>105.2</v>
          </cell>
          <cell r="AW75">
            <v>90.7</v>
          </cell>
        </row>
        <row r="76">
          <cell r="AK76" t="str">
            <v>Jan'96</v>
          </cell>
          <cell r="AL76">
            <v>0.7</v>
          </cell>
          <cell r="AM76">
            <v>0.7</v>
          </cell>
          <cell r="AN76">
            <v>-10.4</v>
          </cell>
          <cell r="AO76">
            <v>-10.4</v>
          </cell>
          <cell r="AP76">
            <v>-3.7</v>
          </cell>
          <cell r="AQ76">
            <v>-3.7</v>
          </cell>
          <cell r="AR76">
            <v>-7</v>
          </cell>
          <cell r="AS76">
            <v>-7</v>
          </cell>
          <cell r="AT76">
            <v>87.9</v>
          </cell>
          <cell r="AU76">
            <v>55.4</v>
          </cell>
          <cell r="AV76">
            <v>103.8</v>
          </cell>
          <cell r="AW76">
            <v>97</v>
          </cell>
        </row>
        <row r="77">
          <cell r="AK77" t="str">
            <v>Feb'96</v>
          </cell>
          <cell r="AL77">
            <v>1.7</v>
          </cell>
          <cell r="AM77">
            <v>1.2</v>
          </cell>
          <cell r="AN77">
            <v>4.9000000000000004</v>
          </cell>
          <cell r="AO77">
            <v>-3.5</v>
          </cell>
          <cell r="AP77">
            <v>24.8</v>
          </cell>
          <cell r="AQ77">
            <v>9.6999999999999993</v>
          </cell>
          <cell r="AR77">
            <v>15</v>
          </cell>
          <cell r="AS77">
            <v>3.2</v>
          </cell>
          <cell r="AT77">
            <v>87.9</v>
          </cell>
          <cell r="AU77">
            <v>55.4</v>
          </cell>
          <cell r="AV77">
            <v>96.9</v>
          </cell>
          <cell r="AW77">
            <v>98.4</v>
          </cell>
        </row>
        <row r="78">
          <cell r="AK78" t="str">
            <v>Mär'96</v>
          </cell>
          <cell r="AL78">
            <v>4.2</v>
          </cell>
          <cell r="AM78">
            <v>2.4</v>
          </cell>
          <cell r="AN78">
            <v>-7</v>
          </cell>
          <cell r="AO78">
            <v>-4.8</v>
          </cell>
          <cell r="AP78">
            <v>1.4</v>
          </cell>
          <cell r="AQ78">
            <v>6.7</v>
          </cell>
          <cell r="AR78">
            <v>-2.8</v>
          </cell>
          <cell r="AS78">
            <v>1</v>
          </cell>
          <cell r="AT78">
            <v>87.9</v>
          </cell>
          <cell r="AU78">
            <v>55.4</v>
          </cell>
          <cell r="AV78">
            <v>106</v>
          </cell>
          <cell r="AW78">
            <v>93</v>
          </cell>
        </row>
        <row r="79">
          <cell r="AK79" t="str">
            <v>Apr'96</v>
          </cell>
          <cell r="AL79">
            <v>1.7</v>
          </cell>
          <cell r="AM79">
            <v>2.2000000000000002</v>
          </cell>
          <cell r="AN79">
            <v>4.5</v>
          </cell>
          <cell r="AO79">
            <v>-2.9</v>
          </cell>
          <cell r="AP79">
            <v>35.9</v>
          </cell>
          <cell r="AQ79">
            <v>12.7</v>
          </cell>
          <cell r="AR79">
            <v>20.6</v>
          </cell>
          <cell r="AS79">
            <v>4.9000000000000004</v>
          </cell>
          <cell r="AT79">
            <v>87</v>
          </cell>
          <cell r="AU79">
            <v>55.4</v>
          </cell>
          <cell r="AV79">
            <v>103</v>
          </cell>
          <cell r="AW79">
            <v>102.3</v>
          </cell>
        </row>
        <row r="80">
          <cell r="AK80" t="str">
            <v>Mai'96</v>
          </cell>
          <cell r="AL80">
            <v>-1.1000000000000001</v>
          </cell>
          <cell r="AM80">
            <v>1.5</v>
          </cell>
          <cell r="AN80">
            <v>-8.1</v>
          </cell>
          <cell r="AO80">
            <v>-3.8</v>
          </cell>
          <cell r="AP80">
            <v>27.2</v>
          </cell>
          <cell r="AQ80">
            <v>14.9</v>
          </cell>
          <cell r="AR80">
            <v>8.6999999999999993</v>
          </cell>
          <cell r="AS80">
            <v>5.5</v>
          </cell>
          <cell r="AT80">
            <v>87</v>
          </cell>
          <cell r="AU80">
            <v>55.4</v>
          </cell>
          <cell r="AV80">
            <v>104.1</v>
          </cell>
          <cell r="AW80">
            <v>108.9</v>
          </cell>
        </row>
        <row r="81">
          <cell r="AK81" t="str">
            <v>Jun'96</v>
          </cell>
          <cell r="AL81">
            <v>9.1999999999999993</v>
          </cell>
          <cell r="AM81">
            <v>2.8</v>
          </cell>
          <cell r="AN81">
            <v>-12.7</v>
          </cell>
          <cell r="AO81">
            <v>-5.0999999999999996</v>
          </cell>
          <cell r="AP81">
            <v>-4.0999999999999996</v>
          </cell>
          <cell r="AQ81">
            <v>12.4</v>
          </cell>
          <cell r="AR81">
            <v>-8.6</v>
          </cell>
          <cell r="AS81">
            <v>3.6</v>
          </cell>
          <cell r="AT81">
            <v>87</v>
          </cell>
          <cell r="AU81">
            <v>55.4</v>
          </cell>
          <cell r="AV81">
            <v>103.3</v>
          </cell>
          <cell r="AW81">
            <v>98.3</v>
          </cell>
        </row>
        <row r="82">
          <cell r="AK82" t="str">
            <v>Jul'96</v>
          </cell>
          <cell r="AL82">
            <v>-1.9</v>
          </cell>
          <cell r="AM82">
            <v>2.1</v>
          </cell>
          <cell r="AN82">
            <v>-18.2</v>
          </cell>
          <cell r="AO82">
            <v>-6.6</v>
          </cell>
          <cell r="AP82">
            <v>12.3</v>
          </cell>
          <cell r="AQ82">
            <v>12.4</v>
          </cell>
          <cell r="AR82">
            <v>-4.0999999999999996</v>
          </cell>
          <cell r="AS82">
            <v>2.8</v>
          </cell>
          <cell r="AT82">
            <v>86.1</v>
          </cell>
          <cell r="AU82">
            <v>55.4</v>
          </cell>
          <cell r="AV82">
            <v>106.4</v>
          </cell>
          <cell r="AW82">
            <v>104.2</v>
          </cell>
        </row>
        <row r="83">
          <cell r="AK83" t="str">
            <v>Aug'96</v>
          </cell>
          <cell r="AL83">
            <v>-5.4</v>
          </cell>
          <cell r="AM83">
            <v>1.5</v>
          </cell>
          <cell r="AN83">
            <v>-3.7</v>
          </cell>
          <cell r="AO83">
            <v>-6.3</v>
          </cell>
          <cell r="AP83">
            <v>21.1</v>
          </cell>
          <cell r="AQ83">
            <v>13.1</v>
          </cell>
          <cell r="AR83">
            <v>7.2</v>
          </cell>
          <cell r="AS83">
            <v>3.2</v>
          </cell>
          <cell r="AT83">
            <v>86.1</v>
          </cell>
          <cell r="AU83">
            <v>55.4</v>
          </cell>
          <cell r="AV83">
            <v>107.6</v>
          </cell>
          <cell r="AW83">
            <v>111.2</v>
          </cell>
        </row>
        <row r="84">
          <cell r="AK84" t="str">
            <v>Sep'96</v>
          </cell>
          <cell r="AL84">
            <v>-5.8</v>
          </cell>
          <cell r="AM84">
            <v>0.7</v>
          </cell>
          <cell r="AN84">
            <v>-0.2</v>
          </cell>
          <cell r="AO84">
            <v>-5.8</v>
          </cell>
          <cell r="AP84">
            <v>3.3</v>
          </cell>
          <cell r="AQ84">
            <v>12.2</v>
          </cell>
          <cell r="AR84">
            <v>1.6</v>
          </cell>
          <cell r="AS84">
            <v>3</v>
          </cell>
          <cell r="AT84">
            <v>86.1</v>
          </cell>
          <cell r="AU84">
            <v>55.4</v>
          </cell>
          <cell r="AV84">
            <v>102</v>
          </cell>
          <cell r="AW84">
            <v>99.9</v>
          </cell>
        </row>
        <row r="85">
          <cell r="AK85" t="str">
            <v>Okt'96</v>
          </cell>
          <cell r="AL85">
            <v>-7.1</v>
          </cell>
          <cell r="AM85">
            <v>0.1</v>
          </cell>
          <cell r="AN85">
            <v>12.3</v>
          </cell>
          <cell r="AO85">
            <v>-4</v>
          </cell>
          <cell r="AP85">
            <v>62</v>
          </cell>
          <cell r="AQ85">
            <v>16.7</v>
          </cell>
          <cell r="AR85">
            <v>35.299999999999997</v>
          </cell>
          <cell r="AS85">
            <v>6.1</v>
          </cell>
          <cell r="AT85">
            <v>83.9</v>
          </cell>
          <cell r="AU85">
            <v>55.4</v>
          </cell>
          <cell r="AV85">
            <v>108.9</v>
          </cell>
          <cell r="AW85">
            <v>112.9</v>
          </cell>
        </row>
        <row r="86">
          <cell r="AK86" t="str">
            <v>Nov'96</v>
          </cell>
          <cell r="AL86">
            <v>-15.4</v>
          </cell>
          <cell r="AM86">
            <v>-1.3</v>
          </cell>
          <cell r="AN86">
            <v>-6</v>
          </cell>
          <cell r="AO86">
            <v>-4.0999999999999996</v>
          </cell>
          <cell r="AP86">
            <v>40</v>
          </cell>
          <cell r="AQ86">
            <v>18.8</v>
          </cell>
          <cell r="AR86">
            <v>17.7</v>
          </cell>
          <cell r="AS86">
            <v>7.1</v>
          </cell>
          <cell r="AT86">
            <v>83.9</v>
          </cell>
          <cell r="AU86">
            <v>55.4</v>
          </cell>
          <cell r="AV86">
            <v>97</v>
          </cell>
          <cell r="AW86">
            <v>110.3</v>
          </cell>
        </row>
        <row r="87">
          <cell r="AK87" t="str">
            <v>Dez'96</v>
          </cell>
          <cell r="AL87">
            <v>24.9</v>
          </cell>
          <cell r="AM87">
            <v>0.5</v>
          </cell>
          <cell r="AN87">
            <v>-12</v>
          </cell>
          <cell r="AO87">
            <v>-4.9000000000000004</v>
          </cell>
          <cell r="AP87">
            <v>3.9</v>
          </cell>
          <cell r="AQ87">
            <v>17.3</v>
          </cell>
          <cell r="AR87">
            <v>-3.7</v>
          </cell>
          <cell r="AS87">
            <v>6.1</v>
          </cell>
          <cell r="AT87">
            <v>83.9</v>
          </cell>
          <cell r="AU87">
            <v>55.4</v>
          </cell>
          <cell r="AV87">
            <v>89.6</v>
          </cell>
          <cell r="AW87">
            <v>108.1</v>
          </cell>
        </row>
        <row r="88">
          <cell r="AK88" t="str">
            <v>Jan'97</v>
          </cell>
          <cell r="AL88">
            <v>7.6</v>
          </cell>
          <cell r="AM88">
            <v>7.6</v>
          </cell>
          <cell r="AN88">
            <v>18.7</v>
          </cell>
          <cell r="AO88">
            <v>18.7</v>
          </cell>
          <cell r="AP88">
            <v>28.5</v>
          </cell>
          <cell r="AQ88">
            <v>28.5</v>
          </cell>
          <cell r="AR88">
            <v>23.5</v>
          </cell>
          <cell r="AS88">
            <v>23.5</v>
          </cell>
          <cell r="AT88">
            <v>90.8</v>
          </cell>
          <cell r="AU88">
            <v>64.599999999999994</v>
          </cell>
          <cell r="AV88">
            <v>103</v>
          </cell>
          <cell r="AW88">
            <v>116.8</v>
          </cell>
        </row>
        <row r="89">
          <cell r="AK89" t="str">
            <v>Feb'97</v>
          </cell>
          <cell r="AL89">
            <v>8.8000000000000007</v>
          </cell>
          <cell r="AM89">
            <v>8.3000000000000007</v>
          </cell>
          <cell r="AN89">
            <v>-5.8</v>
          </cell>
          <cell r="AO89">
            <v>6.6</v>
          </cell>
          <cell r="AP89">
            <v>-5.4</v>
          </cell>
          <cell r="AQ89">
            <v>10.4</v>
          </cell>
          <cell r="AR89">
            <v>-5.7</v>
          </cell>
          <cell r="AS89">
            <v>8.5</v>
          </cell>
          <cell r="AT89">
            <v>90.8</v>
          </cell>
          <cell r="AU89">
            <v>64.599999999999994</v>
          </cell>
          <cell r="AV89">
            <v>99.1</v>
          </cell>
          <cell r="AW89">
            <v>112.6</v>
          </cell>
        </row>
        <row r="90">
          <cell r="AK90" t="str">
            <v>Mär'97</v>
          </cell>
          <cell r="AL90">
            <v>6.6</v>
          </cell>
          <cell r="AM90">
            <v>7.6</v>
          </cell>
          <cell r="AN90">
            <v>-20.9</v>
          </cell>
          <cell r="AO90">
            <v>-3.3</v>
          </cell>
          <cell r="AP90">
            <v>-11.4</v>
          </cell>
          <cell r="AQ90">
            <v>2.8</v>
          </cell>
          <cell r="AR90">
            <v>-16</v>
          </cell>
          <cell r="AS90">
            <v>-0.2</v>
          </cell>
          <cell r="AT90">
            <v>90.8</v>
          </cell>
          <cell r="AU90">
            <v>64.599999999999994</v>
          </cell>
          <cell r="AV90">
            <v>99.2</v>
          </cell>
          <cell r="AW90">
            <v>109.2</v>
          </cell>
        </row>
        <row r="91">
          <cell r="AK91" t="str">
            <v>Apr'97</v>
          </cell>
          <cell r="AL91">
            <v>14.1</v>
          </cell>
          <cell r="AM91">
            <v>9.3000000000000007</v>
          </cell>
          <cell r="AN91">
            <v>7.7</v>
          </cell>
          <cell r="AO91">
            <v>-0.9</v>
          </cell>
          <cell r="AP91">
            <v>-1.9</v>
          </cell>
          <cell r="AQ91">
            <v>1.6</v>
          </cell>
          <cell r="AR91">
            <v>2.1</v>
          </cell>
          <cell r="AS91">
            <v>0.4</v>
          </cell>
          <cell r="AT91">
            <v>88.2</v>
          </cell>
          <cell r="AU91">
            <v>64.599999999999994</v>
          </cell>
          <cell r="AV91">
            <v>124</v>
          </cell>
          <cell r="AW91">
            <v>122.8</v>
          </cell>
        </row>
        <row r="92">
          <cell r="AK92" t="str">
            <v>Mai'97</v>
          </cell>
          <cell r="AL92">
            <v>20.7</v>
          </cell>
          <cell r="AM92">
            <v>11.5</v>
          </cell>
          <cell r="AN92">
            <v>-4.2</v>
          </cell>
          <cell r="AO92">
            <v>-1.5</v>
          </cell>
          <cell r="AP92">
            <v>-5.9</v>
          </cell>
          <cell r="AQ92">
            <v>0.3</v>
          </cell>
          <cell r="AR92">
            <v>-5.2</v>
          </cell>
          <cell r="AS92">
            <v>-0.6</v>
          </cell>
          <cell r="AT92">
            <v>88.2</v>
          </cell>
          <cell r="AU92">
            <v>64.599999999999994</v>
          </cell>
          <cell r="AV92">
            <v>113.6</v>
          </cell>
          <cell r="AW92">
            <v>109</v>
          </cell>
        </row>
        <row r="93">
          <cell r="AK93" t="str">
            <v>Jun'97</v>
          </cell>
          <cell r="AL93">
            <v>9.6999999999999993</v>
          </cell>
          <cell r="AM93">
            <v>11.2</v>
          </cell>
          <cell r="AN93">
            <v>14.2</v>
          </cell>
          <cell r="AO93">
            <v>0.5</v>
          </cell>
          <cell r="AP93">
            <v>27.6</v>
          </cell>
          <cell r="AQ93">
            <v>3.4</v>
          </cell>
          <cell r="AR93">
            <v>21</v>
          </cell>
          <cell r="AS93">
            <v>2</v>
          </cell>
          <cell r="AT93">
            <v>88.2</v>
          </cell>
          <cell r="AU93">
            <v>64.599999999999994</v>
          </cell>
          <cell r="AV93">
            <v>109.7</v>
          </cell>
          <cell r="AW93">
            <v>121.3</v>
          </cell>
        </row>
        <row r="94">
          <cell r="AK94" t="str">
            <v>Jul'97</v>
          </cell>
          <cell r="AL94">
            <v>26.5</v>
          </cell>
          <cell r="AM94">
            <v>13.4</v>
          </cell>
          <cell r="AN94">
            <v>0.8</v>
          </cell>
          <cell r="AO94">
            <v>0.6</v>
          </cell>
          <cell r="AP94">
            <v>28.1</v>
          </cell>
          <cell r="AQ94">
            <v>6</v>
          </cell>
          <cell r="AR94">
            <v>15.6</v>
          </cell>
          <cell r="AS94">
            <v>3.4</v>
          </cell>
          <cell r="AT94">
            <v>87.3</v>
          </cell>
          <cell r="AU94">
            <v>64.599999999999994</v>
          </cell>
          <cell r="AV94">
            <v>107.3</v>
          </cell>
          <cell r="AW94">
            <v>116.6</v>
          </cell>
        </row>
        <row r="95">
          <cell r="AK95" t="str">
            <v>Aug'97</v>
          </cell>
          <cell r="AL95">
            <v>17.399999999999999</v>
          </cell>
          <cell r="AM95">
            <v>13.7</v>
          </cell>
          <cell r="AN95">
            <v>-2.4</v>
          </cell>
          <cell r="AO95">
            <v>0.3</v>
          </cell>
          <cell r="AP95">
            <v>38.1</v>
          </cell>
          <cell r="AQ95">
            <v>8.9</v>
          </cell>
          <cell r="AR95">
            <v>18.100000000000001</v>
          </cell>
          <cell r="AS95">
            <v>4.8</v>
          </cell>
          <cell r="AT95">
            <v>87.3</v>
          </cell>
          <cell r="AU95">
            <v>64.599999999999994</v>
          </cell>
          <cell r="AV95">
            <v>101.9</v>
          </cell>
          <cell r="AW95">
            <v>106.2</v>
          </cell>
        </row>
        <row r="96">
          <cell r="AK96" t="str">
            <v>Sep'97</v>
          </cell>
          <cell r="AL96">
            <v>0.7</v>
          </cell>
          <cell r="AM96">
            <v>12.3</v>
          </cell>
          <cell r="AN96">
            <v>-4</v>
          </cell>
          <cell r="AO96">
            <v>-0.1</v>
          </cell>
          <cell r="AP96">
            <v>-39.200000000000003</v>
          </cell>
          <cell r="AQ96">
            <v>4.5</v>
          </cell>
          <cell r="AR96">
            <v>-22.6</v>
          </cell>
          <cell r="AS96">
            <v>2.2999999999999998</v>
          </cell>
          <cell r="AT96">
            <v>87.3</v>
          </cell>
          <cell r="AU96">
            <v>64.599999999999994</v>
          </cell>
          <cell r="AV96">
            <v>107.9</v>
          </cell>
          <cell r="AW96">
            <v>120.7</v>
          </cell>
        </row>
        <row r="97">
          <cell r="AK97" t="str">
            <v>Okt'97</v>
          </cell>
          <cell r="AL97">
            <v>-1.5</v>
          </cell>
          <cell r="AM97">
            <v>11.3</v>
          </cell>
          <cell r="AN97">
            <v>-11.8</v>
          </cell>
          <cell r="AO97">
            <v>-1.5</v>
          </cell>
          <cell r="AP97">
            <v>-0.6</v>
          </cell>
          <cell r="AQ97">
            <v>3.8</v>
          </cell>
          <cell r="AR97">
            <v>-5.8</v>
          </cell>
          <cell r="AS97">
            <v>1.3</v>
          </cell>
          <cell r="AT97">
            <v>90.4</v>
          </cell>
          <cell r="AU97">
            <v>64.599999999999994</v>
          </cell>
          <cell r="AV97">
            <v>108.3</v>
          </cell>
          <cell r="AW97">
            <v>116.5</v>
          </cell>
        </row>
        <row r="98">
          <cell r="AK98" t="str">
            <v>Nov'97</v>
          </cell>
          <cell r="AL98">
            <v>13</v>
          </cell>
          <cell r="AM98">
            <v>11.4</v>
          </cell>
          <cell r="AN98">
            <v>3.8</v>
          </cell>
          <cell r="AO98">
            <v>-1.1000000000000001</v>
          </cell>
          <cell r="AP98">
            <v>-30.6</v>
          </cell>
          <cell r="AQ98">
            <v>0.1</v>
          </cell>
          <cell r="AR98">
            <v>-17.3</v>
          </cell>
          <cell r="AS98">
            <v>-0.5</v>
          </cell>
          <cell r="AT98">
            <v>90.4</v>
          </cell>
          <cell r="AU98">
            <v>64.599999999999994</v>
          </cell>
          <cell r="AV98">
            <v>106.8</v>
          </cell>
          <cell r="AW98">
            <v>106.3</v>
          </cell>
        </row>
        <row r="99">
          <cell r="AK99" t="str">
            <v>Dez'97</v>
          </cell>
          <cell r="AL99">
            <v>-14.5</v>
          </cell>
          <cell r="AM99">
            <v>9.3000000000000007</v>
          </cell>
          <cell r="AN99">
            <v>10.4</v>
          </cell>
          <cell r="AO99">
            <v>-0.1</v>
          </cell>
          <cell r="AP99">
            <v>-19.3</v>
          </cell>
          <cell r="AQ99">
            <v>-1.7</v>
          </cell>
          <cell r="AR99">
            <v>-6.4</v>
          </cell>
          <cell r="AS99">
            <v>-1</v>
          </cell>
          <cell r="AT99">
            <v>90.4</v>
          </cell>
          <cell r="AU99">
            <v>64.599999999999994</v>
          </cell>
          <cell r="AV99">
            <v>107.1</v>
          </cell>
          <cell r="AW99">
            <v>113.9</v>
          </cell>
        </row>
        <row r="100">
          <cell r="AK100" t="str">
            <v>Jan'98</v>
          </cell>
          <cell r="AL100">
            <v>17.2</v>
          </cell>
          <cell r="AM100">
            <v>17.2</v>
          </cell>
          <cell r="AN100">
            <v>-7.2</v>
          </cell>
          <cell r="AO100">
            <v>-7.2</v>
          </cell>
          <cell r="AP100">
            <v>0.6</v>
          </cell>
          <cell r="AQ100">
            <v>0.6</v>
          </cell>
          <cell r="AR100">
            <v>-3.1</v>
          </cell>
          <cell r="AS100">
            <v>-3.1</v>
          </cell>
          <cell r="AT100">
            <v>92.5</v>
          </cell>
          <cell r="AU100">
            <v>53.2</v>
          </cell>
          <cell r="AV100">
            <v>102.6</v>
          </cell>
          <cell r="AW100">
            <v>120.3</v>
          </cell>
        </row>
        <row r="101">
          <cell r="AK101" t="str">
            <v>Feb'98</v>
          </cell>
          <cell r="AL101">
            <v>8.6</v>
          </cell>
          <cell r="AM101">
            <v>12.5</v>
          </cell>
          <cell r="AN101">
            <v>0.8</v>
          </cell>
          <cell r="AO101">
            <v>-3.7</v>
          </cell>
          <cell r="AP101">
            <v>15.1</v>
          </cell>
          <cell r="AQ101">
            <v>7.2</v>
          </cell>
          <cell r="AR101">
            <v>8.8000000000000007</v>
          </cell>
          <cell r="AS101">
            <v>2.2000000000000002</v>
          </cell>
          <cell r="AT101">
            <v>92.5</v>
          </cell>
          <cell r="AU101">
            <v>53.2</v>
          </cell>
          <cell r="AV101">
            <v>110.8</v>
          </cell>
          <cell r="AW101">
            <v>120.3</v>
          </cell>
        </row>
        <row r="102">
          <cell r="AK102" t="str">
            <v>Mär'98</v>
          </cell>
          <cell r="AL102">
            <v>5.8</v>
          </cell>
          <cell r="AM102">
            <v>9.9</v>
          </cell>
          <cell r="AN102">
            <v>7.2</v>
          </cell>
          <cell r="AO102">
            <v>-0.5</v>
          </cell>
          <cell r="AP102">
            <v>12.3</v>
          </cell>
          <cell r="AQ102">
            <v>8.8000000000000007</v>
          </cell>
          <cell r="AR102">
            <v>10</v>
          </cell>
          <cell r="AS102">
            <v>4.5</v>
          </cell>
          <cell r="AT102">
            <v>92.5</v>
          </cell>
          <cell r="AU102">
            <v>53.2</v>
          </cell>
          <cell r="AV102">
            <v>113.8</v>
          </cell>
          <cell r="AW102">
            <v>123.8</v>
          </cell>
        </row>
        <row r="103">
          <cell r="AK103" t="str">
            <v>Apr'98</v>
          </cell>
          <cell r="AL103">
            <v>0.7</v>
          </cell>
          <cell r="AM103">
            <v>7.3</v>
          </cell>
          <cell r="AN103">
            <v>-14.6</v>
          </cell>
          <cell r="AO103">
            <v>-3.8</v>
          </cell>
          <cell r="AP103">
            <v>13.4</v>
          </cell>
          <cell r="AQ103">
            <v>9.9</v>
          </cell>
          <cell r="AR103">
            <v>0.8</v>
          </cell>
          <cell r="AS103">
            <v>3.6</v>
          </cell>
          <cell r="AT103">
            <v>90.1</v>
          </cell>
          <cell r="AU103">
            <v>53.2</v>
          </cell>
          <cell r="AV103">
            <v>112</v>
          </cell>
          <cell r="AW103">
            <v>139.19999999999999</v>
          </cell>
        </row>
        <row r="104">
          <cell r="AK104" t="str">
            <v>Mai'98</v>
          </cell>
          <cell r="AL104">
            <v>-4.8</v>
          </cell>
          <cell r="AM104">
            <v>4.8</v>
          </cell>
          <cell r="AN104">
            <v>-8.3000000000000007</v>
          </cell>
          <cell r="AO104">
            <v>-4.5</v>
          </cell>
          <cell r="AP104">
            <v>16.2</v>
          </cell>
          <cell r="AQ104">
            <v>10.9</v>
          </cell>
          <cell r="AR104">
            <v>5.0999999999999996</v>
          </cell>
          <cell r="AS104">
            <v>3.9</v>
          </cell>
          <cell r="AT104">
            <v>90.1</v>
          </cell>
          <cell r="AU104">
            <v>53.2</v>
          </cell>
          <cell r="AV104">
            <v>103.8</v>
          </cell>
          <cell r="AW104">
            <v>123.2</v>
          </cell>
        </row>
        <row r="105">
          <cell r="AK105" t="str">
            <v>Jun'98</v>
          </cell>
          <cell r="AL105">
            <v>-3.5</v>
          </cell>
          <cell r="AM105">
            <v>3.3</v>
          </cell>
          <cell r="AN105">
            <v>-7.7</v>
          </cell>
          <cell r="AO105">
            <v>-5</v>
          </cell>
          <cell r="AP105">
            <v>5.3</v>
          </cell>
          <cell r="AQ105">
            <v>10.1</v>
          </cell>
          <cell r="AR105">
            <v>-0.9</v>
          </cell>
          <cell r="AS105">
            <v>3.2</v>
          </cell>
          <cell r="AT105">
            <v>90.1</v>
          </cell>
          <cell r="AU105">
            <v>53.2</v>
          </cell>
          <cell r="AV105">
            <v>108.6</v>
          </cell>
          <cell r="AW105">
            <v>125.4</v>
          </cell>
        </row>
        <row r="106">
          <cell r="AK106" t="str">
            <v>Jul'98</v>
          </cell>
          <cell r="AL106">
            <v>2.7</v>
          </cell>
          <cell r="AM106">
            <v>3.2</v>
          </cell>
          <cell r="AN106">
            <v>1.1000000000000001</v>
          </cell>
          <cell r="AO106">
            <v>-4.4000000000000004</v>
          </cell>
          <cell r="AP106">
            <v>-15.6</v>
          </cell>
          <cell r="AQ106">
            <v>6.8</v>
          </cell>
          <cell r="AR106">
            <v>-8.8000000000000007</v>
          </cell>
          <cell r="AS106">
            <v>1.8</v>
          </cell>
          <cell r="AT106">
            <v>89.6</v>
          </cell>
          <cell r="AU106">
            <v>53.2</v>
          </cell>
          <cell r="AV106">
            <v>116.6</v>
          </cell>
          <cell r="AW106">
            <v>137.6</v>
          </cell>
        </row>
        <row r="107">
          <cell r="AK107" t="str">
            <v>Aug'98</v>
          </cell>
          <cell r="AL107">
            <v>4.8</v>
          </cell>
          <cell r="AM107">
            <v>3.4</v>
          </cell>
          <cell r="AN107">
            <v>-24.8</v>
          </cell>
          <cell r="AO107">
            <v>-6.4</v>
          </cell>
          <cell r="AP107">
            <v>-38.200000000000003</v>
          </cell>
          <cell r="AQ107">
            <v>1.7</v>
          </cell>
          <cell r="AR107">
            <v>-32.700000000000003</v>
          </cell>
          <cell r="AS107">
            <v>-1.9</v>
          </cell>
          <cell r="AT107">
            <v>89.6</v>
          </cell>
          <cell r="AU107">
            <v>53.2</v>
          </cell>
          <cell r="AV107">
            <v>103.9</v>
          </cell>
          <cell r="AW107">
            <v>126.4</v>
          </cell>
        </row>
        <row r="108">
          <cell r="AK108" t="str">
            <v>Sep'98</v>
          </cell>
          <cell r="AL108">
            <v>-3.4</v>
          </cell>
          <cell r="AM108">
            <v>2.7</v>
          </cell>
          <cell r="AN108">
            <v>2.2999999999999998</v>
          </cell>
          <cell r="AO108">
            <v>-5.6</v>
          </cell>
          <cell r="AP108">
            <v>67.5</v>
          </cell>
          <cell r="AQ108">
            <v>5.2</v>
          </cell>
          <cell r="AR108">
            <v>29.3</v>
          </cell>
          <cell r="AS108">
            <v>0.3</v>
          </cell>
          <cell r="AT108">
            <v>89.6</v>
          </cell>
          <cell r="AU108">
            <v>53.2</v>
          </cell>
          <cell r="AV108">
            <v>120.1</v>
          </cell>
          <cell r="AW108">
            <v>132.80000000000001</v>
          </cell>
        </row>
        <row r="109">
          <cell r="AK109" t="str">
            <v>Okt'98</v>
          </cell>
          <cell r="AL109">
            <v>7.4</v>
          </cell>
          <cell r="AM109">
            <v>3</v>
          </cell>
          <cell r="AN109">
            <v>13.2</v>
          </cell>
          <cell r="AO109">
            <v>-3.6</v>
          </cell>
          <cell r="AP109">
            <v>-7</v>
          </cell>
          <cell r="AQ109">
            <v>3.8</v>
          </cell>
          <cell r="AR109">
            <v>1.6</v>
          </cell>
          <cell r="AS109">
            <v>0.4</v>
          </cell>
          <cell r="AT109">
            <v>85.7</v>
          </cell>
          <cell r="AU109">
            <v>53.2</v>
          </cell>
          <cell r="AV109">
            <v>116.1</v>
          </cell>
          <cell r="AW109">
            <v>139.4</v>
          </cell>
        </row>
        <row r="110">
          <cell r="AK110" t="str">
            <v>Nov'98</v>
          </cell>
          <cell r="AL110">
            <v>1.1000000000000001</v>
          </cell>
          <cell r="AM110">
            <v>2.9</v>
          </cell>
          <cell r="AN110">
            <v>-2.2000000000000002</v>
          </cell>
          <cell r="AO110">
            <v>-3.5</v>
          </cell>
          <cell r="AP110">
            <v>-2.4</v>
          </cell>
          <cell r="AQ110">
            <v>3.3</v>
          </cell>
          <cell r="AR110">
            <v>-2.2999999999999998</v>
          </cell>
          <cell r="AS110">
            <v>0.2</v>
          </cell>
          <cell r="AT110">
            <v>85.7</v>
          </cell>
          <cell r="AU110">
            <v>53.2</v>
          </cell>
          <cell r="AV110">
            <v>117.4</v>
          </cell>
          <cell r="AW110">
            <v>139.4</v>
          </cell>
        </row>
        <row r="111">
          <cell r="AK111" t="str">
            <v>Dez'98</v>
          </cell>
          <cell r="AL111">
            <v>-0.2</v>
          </cell>
          <cell r="AM111">
            <v>2.7</v>
          </cell>
          <cell r="AN111">
            <v>-8.5</v>
          </cell>
          <cell r="AO111">
            <v>-4</v>
          </cell>
          <cell r="AP111">
            <v>-1.2</v>
          </cell>
          <cell r="AQ111">
            <v>3</v>
          </cell>
          <cell r="AR111">
            <v>-5</v>
          </cell>
          <cell r="AS111">
            <v>-0.2</v>
          </cell>
          <cell r="AT111">
            <v>85.7</v>
          </cell>
          <cell r="AU111">
            <v>53.2</v>
          </cell>
          <cell r="AV111">
            <v>107.7</v>
          </cell>
          <cell r="AW111">
            <v>146.5</v>
          </cell>
        </row>
        <row r="112">
          <cell r="AK112" t="str">
            <v>Jan'99</v>
          </cell>
          <cell r="AL112">
            <v>-16.600000000000001</v>
          </cell>
          <cell r="AM112">
            <v>-16.600000000000001</v>
          </cell>
          <cell r="AN112">
            <v>-12.1</v>
          </cell>
          <cell r="AO112">
            <v>-12.1</v>
          </cell>
          <cell r="AP112">
            <v>-9</v>
          </cell>
          <cell r="AQ112">
            <v>-9</v>
          </cell>
          <cell r="AR112">
            <v>-10.3</v>
          </cell>
          <cell r="AS112">
            <v>-10.3</v>
          </cell>
          <cell r="AT112">
            <v>87.7</v>
          </cell>
          <cell r="AU112">
            <v>65</v>
          </cell>
          <cell r="AV112">
            <v>114.2</v>
          </cell>
          <cell r="AW112">
            <v>119</v>
          </cell>
        </row>
        <row r="113">
          <cell r="AK113" t="str">
            <v>Feb'99</v>
          </cell>
          <cell r="AL113">
            <v>-12.6</v>
          </cell>
          <cell r="AM113">
            <v>-14.5</v>
          </cell>
          <cell r="AN113">
            <v>1.9</v>
          </cell>
          <cell r="AO113">
            <v>-5.8</v>
          </cell>
          <cell r="AP113">
            <v>-19.7</v>
          </cell>
          <cell r="AQ113">
            <v>-14.3</v>
          </cell>
          <cell r="AR113">
            <v>-10.9</v>
          </cell>
          <cell r="AS113">
            <v>-10.6</v>
          </cell>
          <cell r="AT113">
            <v>87.7</v>
          </cell>
          <cell r="AU113">
            <v>65</v>
          </cell>
          <cell r="AV113">
            <v>104.3</v>
          </cell>
          <cell r="AW113">
            <v>137.69999999999999</v>
          </cell>
        </row>
        <row r="114">
          <cell r="AK114" t="str">
            <v>Mär'99</v>
          </cell>
          <cell r="AL114">
            <v>5</v>
          </cell>
          <cell r="AM114">
            <v>-7.2</v>
          </cell>
          <cell r="AN114">
            <v>13.6</v>
          </cell>
          <cell r="AO114">
            <v>0.4</v>
          </cell>
          <cell r="AP114">
            <v>-9</v>
          </cell>
          <cell r="AQ114">
            <v>-12.7</v>
          </cell>
          <cell r="AR114">
            <v>0.9</v>
          </cell>
          <cell r="AS114">
            <v>-7</v>
          </cell>
          <cell r="AT114">
            <v>87.7</v>
          </cell>
          <cell r="AU114">
            <v>65</v>
          </cell>
          <cell r="AV114">
            <v>106.8</v>
          </cell>
          <cell r="AW114">
            <v>150.1</v>
          </cell>
        </row>
        <row r="115">
          <cell r="AK115" t="str">
            <v>Apr'99</v>
          </cell>
          <cell r="AL115">
            <v>-7.8</v>
          </cell>
          <cell r="AM115">
            <v>-7.3</v>
          </cell>
          <cell r="AN115">
            <v>10</v>
          </cell>
          <cell r="AO115">
            <v>2.4</v>
          </cell>
          <cell r="AP115">
            <v>-29.9</v>
          </cell>
          <cell r="AQ115">
            <v>-16.899999999999999</v>
          </cell>
          <cell r="AR115">
            <v>-14.7</v>
          </cell>
          <cell r="AS115">
            <v>-8.8000000000000007</v>
          </cell>
          <cell r="AT115">
            <v>86.1</v>
          </cell>
          <cell r="AU115">
            <v>65</v>
          </cell>
          <cell r="AV115">
            <v>108.3</v>
          </cell>
          <cell r="AW115">
            <v>141.80000000000001</v>
          </cell>
        </row>
        <row r="116">
          <cell r="AK116" t="str">
            <v>Mai'99</v>
          </cell>
          <cell r="AL116">
            <v>-8.8000000000000007</v>
          </cell>
          <cell r="AM116">
            <v>-7.6</v>
          </cell>
          <cell r="AN116">
            <v>3.6</v>
          </cell>
          <cell r="AO116">
            <v>2.6</v>
          </cell>
          <cell r="AP116">
            <v>-24.9</v>
          </cell>
          <cell r="AQ116">
            <v>-18.2</v>
          </cell>
          <cell r="AR116">
            <v>-13.7</v>
          </cell>
          <cell r="AS116">
            <v>-9.6</v>
          </cell>
          <cell r="AT116">
            <v>86.1</v>
          </cell>
          <cell r="AU116">
            <v>65</v>
          </cell>
          <cell r="AV116">
            <v>103.8</v>
          </cell>
          <cell r="AW116">
            <v>139</v>
          </cell>
        </row>
        <row r="117">
          <cell r="AK117" t="str">
            <v>Jun'99</v>
          </cell>
          <cell r="AL117">
            <v>-10.7</v>
          </cell>
          <cell r="AM117">
            <v>-8.1</v>
          </cell>
          <cell r="AN117">
            <v>-12.8</v>
          </cell>
          <cell r="AO117">
            <v>0.4</v>
          </cell>
          <cell r="AP117">
            <v>-3</v>
          </cell>
          <cell r="AQ117">
            <v>-16.2</v>
          </cell>
          <cell r="AR117">
            <v>-7.3</v>
          </cell>
          <cell r="AS117">
            <v>-9.3000000000000007</v>
          </cell>
          <cell r="AT117">
            <v>86.1</v>
          </cell>
          <cell r="AU117">
            <v>65</v>
          </cell>
          <cell r="AV117">
            <v>120.8</v>
          </cell>
          <cell r="AW117">
            <v>152.4</v>
          </cell>
        </row>
        <row r="118">
          <cell r="AK118" t="str">
            <v>Jul'99</v>
          </cell>
          <cell r="AL118">
            <v>-15.1</v>
          </cell>
          <cell r="AM118">
            <v>-9.1999999999999993</v>
          </cell>
          <cell r="AN118">
            <v>-1.9</v>
          </cell>
          <cell r="AO118">
            <v>0.2</v>
          </cell>
          <cell r="AP118">
            <v>-11.1</v>
          </cell>
          <cell r="AQ118">
            <v>-15.7</v>
          </cell>
          <cell r="AR118">
            <v>-7.2</v>
          </cell>
          <cell r="AS118">
            <v>-9</v>
          </cell>
          <cell r="AT118">
            <v>81.099999999999994</v>
          </cell>
          <cell r="AU118">
            <v>65</v>
          </cell>
          <cell r="AV118">
            <v>104.9</v>
          </cell>
          <cell r="AW118">
            <v>145.4</v>
          </cell>
        </row>
        <row r="119">
          <cell r="AK119" t="str">
            <v>Aug'99</v>
          </cell>
          <cell r="AL119">
            <v>-24.7</v>
          </cell>
          <cell r="AM119">
            <v>-10.4</v>
          </cell>
          <cell r="AN119">
            <v>0.2</v>
          </cell>
          <cell r="AO119">
            <v>0.2</v>
          </cell>
          <cell r="AP119">
            <v>32</v>
          </cell>
          <cell r="AQ119">
            <v>-12.5</v>
          </cell>
          <cell r="AR119">
            <v>17.2</v>
          </cell>
          <cell r="AS119">
            <v>-7.1</v>
          </cell>
          <cell r="AT119">
            <v>81.099999999999994</v>
          </cell>
          <cell r="AU119">
            <v>65</v>
          </cell>
          <cell r="AV119">
            <v>108.1</v>
          </cell>
          <cell r="AW119">
            <v>168.5</v>
          </cell>
        </row>
        <row r="120">
          <cell r="AK120" t="str">
            <v>Sep'99</v>
          </cell>
          <cell r="AL120">
            <v>-3.2</v>
          </cell>
          <cell r="AM120">
            <v>-9.8000000000000007</v>
          </cell>
          <cell r="AN120">
            <v>-7.3</v>
          </cell>
          <cell r="AO120">
            <v>-0.6</v>
          </cell>
          <cell r="AP120">
            <v>-11.1</v>
          </cell>
          <cell r="AQ120">
            <v>-12.3</v>
          </cell>
          <cell r="AR120">
            <v>-9.5</v>
          </cell>
          <cell r="AS120">
            <v>-7.3</v>
          </cell>
          <cell r="AT120">
            <v>81.099999999999994</v>
          </cell>
          <cell r="AU120">
            <v>65</v>
          </cell>
          <cell r="AV120">
            <v>106.3</v>
          </cell>
          <cell r="AW120">
            <v>158.30000000000001</v>
          </cell>
        </row>
        <row r="121">
          <cell r="AK121" t="str">
            <v>Okt'99</v>
          </cell>
          <cell r="AL121">
            <v>-4.0999999999999996</v>
          </cell>
          <cell r="AM121">
            <v>-9.4</v>
          </cell>
          <cell r="AN121">
            <v>-27.9</v>
          </cell>
          <cell r="AO121">
            <v>-3.9</v>
          </cell>
          <cell r="AP121">
            <v>-5.9</v>
          </cell>
          <cell r="AQ121">
            <v>-11.7</v>
          </cell>
          <cell r="AR121">
            <v>-16.100000000000001</v>
          </cell>
          <cell r="AS121">
            <v>-8.3000000000000007</v>
          </cell>
          <cell r="AT121">
            <v>82.6</v>
          </cell>
          <cell r="AU121">
            <v>65</v>
          </cell>
          <cell r="AV121">
            <v>100.4</v>
          </cell>
          <cell r="AW121">
            <v>155.19999999999999</v>
          </cell>
        </row>
        <row r="122">
          <cell r="AK122" t="str">
            <v>Nov'99</v>
          </cell>
          <cell r="AL122">
            <v>-11.7</v>
          </cell>
          <cell r="AM122">
            <v>-9.6</v>
          </cell>
          <cell r="AN122">
            <v>16.2</v>
          </cell>
          <cell r="AO122">
            <v>-2.2000000000000002</v>
          </cell>
          <cell r="AP122">
            <v>26.4</v>
          </cell>
          <cell r="AQ122">
            <v>-9</v>
          </cell>
          <cell r="AR122">
            <v>21.5</v>
          </cell>
          <cell r="AS122">
            <v>-6</v>
          </cell>
          <cell r="AT122">
            <v>82.6</v>
          </cell>
          <cell r="AU122">
            <v>65</v>
          </cell>
          <cell r="AV122">
            <v>103.8</v>
          </cell>
          <cell r="AW122">
            <v>159.5</v>
          </cell>
        </row>
        <row r="123">
          <cell r="AK123" t="str">
            <v>Dez'99</v>
          </cell>
          <cell r="AL123">
            <v>-6.8</v>
          </cell>
          <cell r="AM123">
            <v>-9.4</v>
          </cell>
          <cell r="AN123">
            <v>4.8</v>
          </cell>
          <cell r="AO123">
            <v>-1.6</v>
          </cell>
          <cell r="AP123">
            <v>19.7</v>
          </cell>
          <cell r="AQ123">
            <v>-6.9</v>
          </cell>
          <cell r="AR123">
            <v>12.5</v>
          </cell>
          <cell r="AS123">
            <v>-4.5999999999999996</v>
          </cell>
          <cell r="AT123">
            <v>82.6</v>
          </cell>
          <cell r="AU123">
            <v>65</v>
          </cell>
          <cell r="AV123">
            <v>119.1</v>
          </cell>
          <cell r="AW123">
            <v>162.69999999999999</v>
          </cell>
        </row>
        <row r="124">
          <cell r="AK124" t="str">
            <v>Jan'00</v>
          </cell>
          <cell r="AL124">
            <v>-2.9</v>
          </cell>
          <cell r="AM124">
            <v>-2.9</v>
          </cell>
          <cell r="AN124">
            <v>7.3</v>
          </cell>
          <cell r="AO124">
            <v>7.3</v>
          </cell>
          <cell r="AP124">
            <v>8.1999999999999993</v>
          </cell>
          <cell r="AQ124">
            <v>8.1999999999999993</v>
          </cell>
          <cell r="AR124">
            <v>7.8</v>
          </cell>
          <cell r="AS124">
            <v>7.8</v>
          </cell>
          <cell r="AT124">
            <v>85.4</v>
          </cell>
          <cell r="AU124">
            <v>68.5</v>
          </cell>
          <cell r="AV124">
            <v>100.8</v>
          </cell>
          <cell r="AW124">
            <v>144</v>
          </cell>
        </row>
        <row r="125">
          <cell r="AK125" t="str">
            <v>Feb'00</v>
          </cell>
          <cell r="AL125">
            <v>-3.2</v>
          </cell>
          <cell r="AM125">
            <v>-3.1</v>
          </cell>
          <cell r="AN125">
            <v>5.3</v>
          </cell>
          <cell r="AO125">
            <v>6.3</v>
          </cell>
          <cell r="AP125">
            <v>25</v>
          </cell>
          <cell r="AQ125">
            <v>16</v>
          </cell>
          <cell r="AR125">
            <v>15.9</v>
          </cell>
          <cell r="AS125">
            <v>11.7</v>
          </cell>
          <cell r="AT125">
            <v>85.4</v>
          </cell>
          <cell r="AU125">
            <v>68.5</v>
          </cell>
          <cell r="AV125">
            <v>125.6</v>
          </cell>
          <cell r="AW125">
            <v>165.3</v>
          </cell>
        </row>
        <row r="126">
          <cell r="AK126" t="str">
            <v>Mär'00</v>
          </cell>
          <cell r="AL126">
            <v>-17.3</v>
          </cell>
          <cell r="AM126">
            <v>-9.1</v>
          </cell>
          <cell r="AN126">
            <v>-18.899999999999999</v>
          </cell>
          <cell r="AO126">
            <v>-2.8</v>
          </cell>
          <cell r="AP126">
            <v>3.4</v>
          </cell>
          <cell r="AQ126">
            <v>11.9</v>
          </cell>
          <cell r="AR126">
            <v>-7.6</v>
          </cell>
          <cell r="AS126">
            <v>5.0999999999999996</v>
          </cell>
          <cell r="AT126">
            <v>85.4</v>
          </cell>
          <cell r="AU126">
            <v>68.5</v>
          </cell>
          <cell r="AV126">
            <v>113.5</v>
          </cell>
          <cell r="AW126">
            <v>162.69999999999999</v>
          </cell>
        </row>
        <row r="127">
          <cell r="AK127" t="str">
            <v>Apr'00</v>
          </cell>
          <cell r="AL127">
            <v>6.9</v>
          </cell>
          <cell r="AM127">
            <v>-5</v>
          </cell>
          <cell r="AN127">
            <v>-17.100000000000001</v>
          </cell>
          <cell r="AO127">
            <v>-6</v>
          </cell>
          <cell r="AP127">
            <v>9.4</v>
          </cell>
          <cell r="AQ127">
            <v>11.4</v>
          </cell>
          <cell r="AR127">
            <v>-3.5</v>
          </cell>
          <cell r="AS127">
            <v>3.3</v>
          </cell>
          <cell r="AT127">
            <v>83.8</v>
          </cell>
          <cell r="AU127">
            <v>68.5</v>
          </cell>
          <cell r="AV127">
            <v>110.8</v>
          </cell>
          <cell r="AW127">
            <v>151.5</v>
          </cell>
        </row>
        <row r="128">
          <cell r="AK128" t="str">
            <v>Mai'00</v>
          </cell>
          <cell r="AL128">
            <v>8.4</v>
          </cell>
          <cell r="AM128">
            <v>-2.5</v>
          </cell>
          <cell r="AN128">
            <v>11.5</v>
          </cell>
          <cell r="AO128">
            <v>-3.2</v>
          </cell>
          <cell r="AP128">
            <v>37</v>
          </cell>
          <cell r="AQ128">
            <v>15.4</v>
          </cell>
          <cell r="AR128">
            <v>24.9</v>
          </cell>
          <cell r="AS128">
            <v>6.6</v>
          </cell>
          <cell r="AT128">
            <v>83.8</v>
          </cell>
          <cell r="AU128">
            <v>68.5</v>
          </cell>
          <cell r="AV128">
            <v>124.4</v>
          </cell>
          <cell r="AW128">
            <v>174.8</v>
          </cell>
        </row>
        <row r="129">
          <cell r="AK129" t="str">
            <v>Jun'00</v>
          </cell>
          <cell r="AL129">
            <v>1</v>
          </cell>
          <cell r="AM129">
            <v>-1.9</v>
          </cell>
          <cell r="AN129">
            <v>-6.2</v>
          </cell>
          <cell r="AO129">
            <v>-3.6</v>
          </cell>
          <cell r="AP129">
            <v>-6.9</v>
          </cell>
          <cell r="AQ129">
            <v>12</v>
          </cell>
          <cell r="AR129">
            <v>-6.6</v>
          </cell>
          <cell r="AS129">
            <v>4.8</v>
          </cell>
          <cell r="AT129">
            <v>83.8</v>
          </cell>
          <cell r="AU129">
            <v>68.5</v>
          </cell>
          <cell r="AV129">
            <v>110</v>
          </cell>
          <cell r="AW129">
            <v>161.9</v>
          </cell>
        </row>
        <row r="130">
          <cell r="AK130" t="str">
            <v>Jul'00</v>
          </cell>
          <cell r="AL130">
            <v>-17.600000000000001</v>
          </cell>
          <cell r="AM130">
            <v>-4.2</v>
          </cell>
          <cell r="AN130">
            <v>-8.9</v>
          </cell>
          <cell r="AO130">
            <v>-4.2</v>
          </cell>
          <cell r="AP130">
            <v>23.3</v>
          </cell>
          <cell r="AQ130">
            <v>13.2</v>
          </cell>
          <cell r="AR130">
            <v>8.1999999999999993</v>
          </cell>
          <cell r="AS130">
            <v>5.2</v>
          </cell>
          <cell r="AT130">
            <v>82.9</v>
          </cell>
          <cell r="AU130">
            <v>68.5</v>
          </cell>
          <cell r="AV130">
            <v>105.7</v>
          </cell>
          <cell r="AW130">
            <v>172.8</v>
          </cell>
        </row>
        <row r="131">
          <cell r="AK131" t="str">
            <v>Aug'00</v>
          </cell>
          <cell r="AL131">
            <v>15</v>
          </cell>
          <cell r="AM131">
            <v>-2.9</v>
          </cell>
          <cell r="AN131">
            <v>7.7</v>
          </cell>
          <cell r="AO131">
            <v>-3.2</v>
          </cell>
          <cell r="AP131">
            <v>-4.7</v>
          </cell>
          <cell r="AQ131">
            <v>11.4</v>
          </cell>
          <cell r="AR131">
            <v>0.3</v>
          </cell>
          <cell r="AS131">
            <v>4.7</v>
          </cell>
          <cell r="AT131">
            <v>82.9</v>
          </cell>
          <cell r="AU131">
            <v>68.5</v>
          </cell>
          <cell r="AV131">
            <v>112.9</v>
          </cell>
          <cell r="AW131">
            <v>170.3</v>
          </cell>
        </row>
        <row r="132">
          <cell r="AK132" t="str">
            <v>Sep'00</v>
          </cell>
          <cell r="AL132">
            <v>-3.2</v>
          </cell>
          <cell r="AM132">
            <v>-2.9</v>
          </cell>
          <cell r="AN132">
            <v>11.8</v>
          </cell>
          <cell r="AO132">
            <v>-1.9</v>
          </cell>
          <cell r="AP132">
            <v>36.9</v>
          </cell>
          <cell r="AQ132">
            <v>13.6</v>
          </cell>
          <cell r="AR132">
            <v>25.3</v>
          </cell>
          <cell r="AS132">
            <v>6.5</v>
          </cell>
          <cell r="AT132">
            <v>82.9</v>
          </cell>
          <cell r="AU132">
            <v>68.5</v>
          </cell>
          <cell r="AV132">
            <v>107.3</v>
          </cell>
          <cell r="AW132">
            <v>180.9</v>
          </cell>
        </row>
        <row r="133">
          <cell r="AK133" t="str">
            <v>Okt'00</v>
          </cell>
          <cell r="AL133">
            <v>26.1</v>
          </cell>
          <cell r="AM133">
            <v>-0.9</v>
          </cell>
          <cell r="AN133">
            <v>0</v>
          </cell>
          <cell r="AO133">
            <v>-1.7</v>
          </cell>
          <cell r="AP133">
            <v>1.8</v>
          </cell>
          <cell r="AQ133">
            <v>12.2</v>
          </cell>
          <cell r="AR133">
            <v>1.1000000000000001</v>
          </cell>
          <cell r="AS133">
            <v>6</v>
          </cell>
          <cell r="AT133">
            <v>86</v>
          </cell>
          <cell r="AU133">
            <v>68.5</v>
          </cell>
          <cell r="AV133">
            <v>104.1</v>
          </cell>
          <cell r="AW133">
            <v>176.4</v>
          </cell>
        </row>
        <row r="134">
          <cell r="AK134" t="str">
            <v>Nov'00</v>
          </cell>
          <cell r="AL134">
            <v>-4.9000000000000004</v>
          </cell>
          <cell r="AM134">
            <v>-1.2</v>
          </cell>
          <cell r="AN134">
            <v>-10</v>
          </cell>
          <cell r="AO134">
            <v>-2.6</v>
          </cell>
          <cell r="AP134">
            <v>31.7</v>
          </cell>
          <cell r="AQ134">
            <v>14.1</v>
          </cell>
          <cell r="AR134">
            <v>12.2</v>
          </cell>
          <cell r="AS134">
            <v>6.6</v>
          </cell>
          <cell r="AT134">
            <v>86</v>
          </cell>
          <cell r="AU134">
            <v>68.5</v>
          </cell>
          <cell r="AV134">
            <v>121</v>
          </cell>
          <cell r="AW134">
            <v>182.8</v>
          </cell>
        </row>
        <row r="135">
          <cell r="AK135" t="str">
            <v>Dez'00</v>
          </cell>
          <cell r="AL135">
            <v>2.7</v>
          </cell>
          <cell r="AM135">
            <v>-1</v>
          </cell>
          <cell r="AN135">
            <v>-19.8</v>
          </cell>
          <cell r="AO135">
            <v>-4.2</v>
          </cell>
          <cell r="AP135">
            <v>12.4</v>
          </cell>
          <cell r="AQ135">
            <v>14</v>
          </cell>
          <cell r="AR135">
            <v>-2.5</v>
          </cell>
          <cell r="AS135">
            <v>5.7</v>
          </cell>
          <cell r="AT135">
            <v>86</v>
          </cell>
          <cell r="AU135">
            <v>68.5</v>
          </cell>
          <cell r="AV135">
            <v>109.5</v>
          </cell>
          <cell r="AW135">
            <v>184</v>
          </cell>
        </row>
        <row r="136">
          <cell r="AK136" t="str">
            <v>Jan'01</v>
          </cell>
          <cell r="AL136">
            <v>-2.1</v>
          </cell>
          <cell r="AM136">
            <v>-2.1</v>
          </cell>
          <cell r="AN136">
            <v>-18.3</v>
          </cell>
          <cell r="AO136">
            <v>-18.3</v>
          </cell>
          <cell r="AP136">
            <v>12.6</v>
          </cell>
          <cell r="AQ136">
            <v>12.6</v>
          </cell>
          <cell r="AR136">
            <v>-0.9</v>
          </cell>
          <cell r="AS136">
            <v>-0.9</v>
          </cell>
          <cell r="AT136">
            <v>80.8</v>
          </cell>
          <cell r="AU136">
            <v>69.599999999999994</v>
          </cell>
          <cell r="AV136">
            <v>112.7</v>
          </cell>
          <cell r="AW136">
            <v>188.5</v>
          </cell>
        </row>
        <row r="137">
          <cell r="AK137" t="str">
            <v>Feb'01</v>
          </cell>
          <cell r="AL137">
            <v>4.3</v>
          </cell>
          <cell r="AM137">
            <v>1.4</v>
          </cell>
          <cell r="AN137">
            <v>-30.5</v>
          </cell>
          <cell r="AO137">
            <v>-24.2</v>
          </cell>
          <cell r="AP137">
            <v>-6.1</v>
          </cell>
          <cell r="AQ137">
            <v>3.3</v>
          </cell>
          <cell r="AR137">
            <v>-16.5</v>
          </cell>
          <cell r="AS137">
            <v>-8.6</v>
          </cell>
          <cell r="AT137">
            <v>80.8</v>
          </cell>
          <cell r="AU137">
            <v>69.599999999999994</v>
          </cell>
          <cell r="AV137">
            <v>113</v>
          </cell>
          <cell r="AW137">
            <v>195.8</v>
          </cell>
        </row>
        <row r="138">
          <cell r="AK138" t="str">
            <v>Mär'01</v>
          </cell>
          <cell r="AL138">
            <v>-2.1</v>
          </cell>
          <cell r="AM138">
            <v>0</v>
          </cell>
          <cell r="AN138">
            <v>-4.9000000000000004</v>
          </cell>
          <cell r="AO138">
            <v>-18.399999999999999</v>
          </cell>
          <cell r="AP138">
            <v>-1.3</v>
          </cell>
          <cell r="AQ138">
            <v>1.9</v>
          </cell>
          <cell r="AR138">
            <v>-2.9</v>
          </cell>
          <cell r="AS138">
            <v>-6.9</v>
          </cell>
          <cell r="AT138">
            <v>80.8</v>
          </cell>
          <cell r="AU138">
            <v>69.599999999999994</v>
          </cell>
          <cell r="AV138">
            <v>108.3</v>
          </cell>
          <cell r="AW138">
            <v>192.9</v>
          </cell>
        </row>
        <row r="139">
          <cell r="AK139" t="str">
            <v>Apr'01</v>
          </cell>
          <cell r="AL139">
            <v>-8.8000000000000007</v>
          </cell>
          <cell r="AM139">
            <v>-2.5</v>
          </cell>
          <cell r="AN139">
            <v>3.7</v>
          </cell>
          <cell r="AO139">
            <v>-14.1</v>
          </cell>
          <cell r="AP139">
            <v>18.899999999999999</v>
          </cell>
          <cell r="AQ139">
            <v>5.4</v>
          </cell>
          <cell r="AR139">
            <v>12.3</v>
          </cell>
          <cell r="AS139">
            <v>-3</v>
          </cell>
          <cell r="AT139">
            <v>79.7</v>
          </cell>
          <cell r="AU139">
            <v>69.599999999999994</v>
          </cell>
          <cell r="AV139">
            <v>105.7</v>
          </cell>
          <cell r="AW139">
            <v>188.4</v>
          </cell>
        </row>
        <row r="140">
          <cell r="AK140" t="str">
            <v>Mai'01</v>
          </cell>
          <cell r="AL140">
            <v>-5.7</v>
          </cell>
          <cell r="AM140">
            <v>-3.2</v>
          </cell>
          <cell r="AN140">
            <v>-1.2</v>
          </cell>
          <cell r="AO140">
            <v>-11.8</v>
          </cell>
          <cell r="AP140">
            <v>3</v>
          </cell>
          <cell r="AQ140">
            <v>4.9000000000000004</v>
          </cell>
          <cell r="AR140">
            <v>1.2</v>
          </cell>
          <cell r="AS140">
            <v>-2.2999999999999998</v>
          </cell>
          <cell r="AT140">
            <v>79.7</v>
          </cell>
          <cell r="AU140">
            <v>69.599999999999994</v>
          </cell>
          <cell r="AV140">
            <v>108.2</v>
          </cell>
          <cell r="AW140">
            <v>198.9</v>
          </cell>
        </row>
        <row r="141">
          <cell r="AK141" t="str">
            <v>Jun'01</v>
          </cell>
          <cell r="AL141">
            <v>3.7</v>
          </cell>
          <cell r="AM141">
            <v>-2.1</v>
          </cell>
          <cell r="AN141">
            <v>10.9</v>
          </cell>
          <cell r="AO141">
            <v>-9</v>
          </cell>
          <cell r="AP141">
            <v>25.5</v>
          </cell>
          <cell r="AQ141">
            <v>7.5</v>
          </cell>
          <cell r="AR141">
            <v>19.399999999999999</v>
          </cell>
          <cell r="AS141">
            <v>0.4</v>
          </cell>
          <cell r="AT141">
            <v>79.7</v>
          </cell>
          <cell r="AU141">
            <v>69.599999999999994</v>
          </cell>
          <cell r="AV141">
            <v>111.2</v>
          </cell>
          <cell r="AW141">
            <v>190</v>
          </cell>
        </row>
        <row r="142">
          <cell r="AK142" t="str">
            <v>Jul'01</v>
          </cell>
          <cell r="AL142">
            <v>5.6</v>
          </cell>
          <cell r="AM142">
            <v>-1.1000000000000001</v>
          </cell>
          <cell r="AN142">
            <v>12.8</v>
          </cell>
          <cell r="AO142">
            <v>-6.8</v>
          </cell>
          <cell r="AP142">
            <v>45</v>
          </cell>
          <cell r="AQ142">
            <v>11.9</v>
          </cell>
          <cell r="AR142">
            <v>32.299999999999997</v>
          </cell>
          <cell r="AS142">
            <v>3.9</v>
          </cell>
          <cell r="AT142">
            <v>78.900000000000006</v>
          </cell>
          <cell r="AU142">
            <v>69.599999999999994</v>
          </cell>
          <cell r="AV142">
            <v>105</v>
          </cell>
          <cell r="AW142">
            <v>181.8</v>
          </cell>
        </row>
        <row r="143">
          <cell r="AK143" t="str">
            <v>Aug'01</v>
          </cell>
          <cell r="AL143">
            <v>7</v>
          </cell>
          <cell r="AM143">
            <v>-0.5</v>
          </cell>
          <cell r="AN143">
            <v>7.1</v>
          </cell>
          <cell r="AO143">
            <v>-5.6</v>
          </cell>
          <cell r="AP143">
            <v>12.3</v>
          </cell>
          <cell r="AQ143">
            <v>11.9</v>
          </cell>
          <cell r="AR143">
            <v>10</v>
          </cell>
          <cell r="AS143">
            <v>4.5</v>
          </cell>
          <cell r="AT143">
            <v>78.900000000000006</v>
          </cell>
          <cell r="AU143">
            <v>69.599999999999994</v>
          </cell>
          <cell r="AV143">
            <v>119.6</v>
          </cell>
          <cell r="AW143">
            <v>192</v>
          </cell>
        </row>
        <row r="144">
          <cell r="AK144" t="str">
            <v>Sep'01</v>
          </cell>
          <cell r="AL144">
            <v>3.9</v>
          </cell>
          <cell r="AM144">
            <v>0</v>
          </cell>
          <cell r="AN144">
            <v>3.4</v>
          </cell>
          <cell r="AO144">
            <v>-4.5999999999999996</v>
          </cell>
          <cell r="AP144">
            <v>-15.4</v>
          </cell>
          <cell r="AQ144">
            <v>9.1</v>
          </cell>
          <cell r="AR144">
            <v>-7.5</v>
          </cell>
          <cell r="AS144">
            <v>3.3</v>
          </cell>
          <cell r="AT144">
            <v>78.900000000000006</v>
          </cell>
          <cell r="AU144">
            <v>69.599999999999994</v>
          </cell>
          <cell r="AV144">
            <v>98</v>
          </cell>
          <cell r="AW144">
            <v>175.7</v>
          </cell>
        </row>
        <row r="145">
          <cell r="AK145" t="str">
            <v>Okt'01</v>
          </cell>
          <cell r="AL145">
            <v>-8.8000000000000007</v>
          </cell>
          <cell r="AM145">
            <v>-0.8</v>
          </cell>
          <cell r="AN145">
            <v>6.9</v>
          </cell>
          <cell r="AO145">
            <v>-3.6</v>
          </cell>
          <cell r="AP145">
            <v>14.7</v>
          </cell>
          <cell r="AQ145">
            <v>9.6999999999999993</v>
          </cell>
          <cell r="AR145">
            <v>11.5</v>
          </cell>
          <cell r="AS145">
            <v>4.0999999999999996</v>
          </cell>
          <cell r="AT145">
            <v>77.8</v>
          </cell>
          <cell r="AU145">
            <v>69.599999999999994</v>
          </cell>
          <cell r="AV145">
            <v>105.6</v>
          </cell>
          <cell r="AW145">
            <v>181.5</v>
          </cell>
        </row>
        <row r="146">
          <cell r="AK146" t="str">
            <v>Nov'01</v>
          </cell>
          <cell r="AL146">
            <v>-0.3</v>
          </cell>
          <cell r="AM146">
            <v>-0.8</v>
          </cell>
          <cell r="AN146">
            <v>-1.9</v>
          </cell>
          <cell r="AO146">
            <v>-3.4</v>
          </cell>
          <cell r="AP146">
            <v>-3.2</v>
          </cell>
          <cell r="AQ146">
            <v>8.1999999999999993</v>
          </cell>
          <cell r="AR146">
            <v>-2.7</v>
          </cell>
          <cell r="AS146">
            <v>3.4</v>
          </cell>
          <cell r="AT146">
            <v>77.8</v>
          </cell>
          <cell r="AU146">
            <v>69.599999999999994</v>
          </cell>
          <cell r="AV146">
            <v>102</v>
          </cell>
          <cell r="AW146">
            <v>188.8</v>
          </cell>
        </row>
        <row r="147">
          <cell r="AK147" t="str">
            <v>Dez'01</v>
          </cell>
          <cell r="AL147">
            <v>7.3</v>
          </cell>
          <cell r="AM147">
            <v>-0.2</v>
          </cell>
          <cell r="AN147">
            <v>-4.9000000000000004</v>
          </cell>
          <cell r="AO147">
            <v>-3.5</v>
          </cell>
          <cell r="AP147">
            <v>36.200000000000003</v>
          </cell>
          <cell r="AQ147">
            <v>10.8</v>
          </cell>
          <cell r="AR147">
            <v>20.3</v>
          </cell>
          <cell r="AS147">
            <v>4.8</v>
          </cell>
          <cell r="AT147">
            <v>77.8</v>
          </cell>
          <cell r="AU147">
            <v>69.599999999999994</v>
          </cell>
          <cell r="AV147">
            <v>102.6</v>
          </cell>
          <cell r="AW147">
            <v>172.5</v>
          </cell>
        </row>
        <row r="148">
          <cell r="AK148" t="str">
            <v>Jan'02</v>
          </cell>
          <cell r="AL148">
            <v>5.6</v>
          </cell>
          <cell r="AM148">
            <v>5.6</v>
          </cell>
          <cell r="AN148">
            <v>50.4</v>
          </cell>
          <cell r="AO148">
            <v>50.4</v>
          </cell>
          <cell r="AP148">
            <v>17</v>
          </cell>
          <cell r="AQ148">
            <v>17</v>
          </cell>
          <cell r="AR148">
            <v>29.1</v>
          </cell>
          <cell r="AS148">
            <v>29.1</v>
          </cell>
          <cell r="AT148">
            <v>81.5</v>
          </cell>
          <cell r="AU148">
            <v>62.7</v>
          </cell>
          <cell r="AV148">
            <v>118.6</v>
          </cell>
          <cell r="AW148">
            <v>194.9</v>
          </cell>
        </row>
        <row r="149">
          <cell r="AK149" t="str">
            <v>Feb'02</v>
          </cell>
          <cell r="AL149">
            <v>7</v>
          </cell>
          <cell r="AM149">
            <v>6.4</v>
          </cell>
          <cell r="AN149">
            <v>43.5</v>
          </cell>
          <cell r="AO149">
            <v>47.3</v>
          </cell>
          <cell r="AP149">
            <v>20.6</v>
          </cell>
          <cell r="AQ149">
            <v>18.600000000000001</v>
          </cell>
          <cell r="AR149">
            <v>28.8</v>
          </cell>
          <cell r="AS149">
            <v>29</v>
          </cell>
          <cell r="AT149">
            <v>81.5</v>
          </cell>
          <cell r="AU149">
            <v>62.7</v>
          </cell>
          <cell r="AV149">
            <v>92.7</v>
          </cell>
          <cell r="AW149">
            <v>183.7</v>
          </cell>
        </row>
        <row r="150">
          <cell r="AK150" t="str">
            <v>Mär'02</v>
          </cell>
          <cell r="AL150">
            <v>20</v>
          </cell>
          <cell r="AM150">
            <v>11.5</v>
          </cell>
          <cell r="AN150">
            <v>10.8</v>
          </cell>
          <cell r="AO150">
            <v>34.6</v>
          </cell>
          <cell r="AP150">
            <v>37.700000000000003</v>
          </cell>
          <cell r="AQ150">
            <v>24.1</v>
          </cell>
          <cell r="AR150">
            <v>26.1</v>
          </cell>
          <cell r="AS150">
            <v>28.1</v>
          </cell>
          <cell r="AT150">
            <v>81.5</v>
          </cell>
          <cell r="AU150">
            <v>62.7</v>
          </cell>
          <cell r="AV150">
            <v>98.7</v>
          </cell>
          <cell r="AW150">
            <v>189.7</v>
          </cell>
        </row>
        <row r="151">
          <cell r="AK151" t="str">
            <v>Apr'02</v>
          </cell>
          <cell r="AL151">
            <v>20.399999999999999</v>
          </cell>
          <cell r="AM151">
            <v>14</v>
          </cell>
          <cell r="AN151">
            <v>26.3</v>
          </cell>
          <cell r="AO151">
            <v>32.6</v>
          </cell>
          <cell r="AP151">
            <v>35</v>
          </cell>
          <cell r="AQ151">
            <v>26.6</v>
          </cell>
          <cell r="AR151">
            <v>31.6</v>
          </cell>
          <cell r="AS151">
            <v>28.9</v>
          </cell>
          <cell r="AT151">
            <v>85.3</v>
          </cell>
          <cell r="AU151">
            <v>62.7</v>
          </cell>
          <cell r="AV151">
            <v>107.3</v>
          </cell>
          <cell r="AW151">
            <v>199.3</v>
          </cell>
        </row>
        <row r="152">
          <cell r="AK152" t="str">
            <v>Mai'02</v>
          </cell>
          <cell r="AL152">
            <v>7.2</v>
          </cell>
          <cell r="AM152">
            <v>12.6</v>
          </cell>
          <cell r="AN152">
            <v>-4.0999999999999996</v>
          </cell>
          <cell r="AO152">
            <v>25.2</v>
          </cell>
          <cell r="AP152">
            <v>3.2</v>
          </cell>
          <cell r="AQ152">
            <v>22.4</v>
          </cell>
          <cell r="AR152">
            <v>0.2</v>
          </cell>
          <cell r="AS152">
            <v>23.5</v>
          </cell>
          <cell r="AT152">
            <v>85.3</v>
          </cell>
          <cell r="AU152">
            <v>62.7</v>
          </cell>
          <cell r="AV152">
            <v>102.5</v>
          </cell>
          <cell r="AW152">
            <v>197.3</v>
          </cell>
        </row>
        <row r="153">
          <cell r="AK153" t="str">
            <v>Jun'02</v>
          </cell>
          <cell r="AL153">
            <v>17.7</v>
          </cell>
          <cell r="AM153">
            <v>13.5</v>
          </cell>
          <cell r="AN153">
            <v>-0.7</v>
          </cell>
          <cell r="AO153">
            <v>21.4</v>
          </cell>
          <cell r="AP153">
            <v>-3.9</v>
          </cell>
          <cell r="AQ153">
            <v>18.5</v>
          </cell>
          <cell r="AR153">
            <v>-2.7</v>
          </cell>
          <cell r="AS153">
            <v>19.600000000000001</v>
          </cell>
          <cell r="AT153">
            <v>85.3</v>
          </cell>
          <cell r="AU153">
            <v>62.7</v>
          </cell>
          <cell r="AV153">
            <v>103.9</v>
          </cell>
          <cell r="AW153">
            <v>199.7</v>
          </cell>
        </row>
        <row r="154">
          <cell r="AK154" t="str">
            <v>Jul'02</v>
          </cell>
          <cell r="AL154">
            <v>17.2</v>
          </cell>
          <cell r="AM154">
            <v>14</v>
          </cell>
          <cell r="AN154">
            <v>8</v>
          </cell>
          <cell r="AO154">
            <v>19.7</v>
          </cell>
          <cell r="AP154">
            <v>-3.9</v>
          </cell>
          <cell r="AQ154">
            <v>15.1</v>
          </cell>
          <cell r="AR154">
            <v>0.1</v>
          </cell>
          <cell r="AS154">
            <v>16.899999999999999</v>
          </cell>
          <cell r="AT154">
            <v>83.9</v>
          </cell>
          <cell r="AU154">
            <v>62.7</v>
          </cell>
          <cell r="AV154">
            <v>107.2</v>
          </cell>
          <cell r="AW154">
            <v>206.3</v>
          </cell>
        </row>
        <row r="155">
          <cell r="AK155" t="str">
            <v>Aug'02</v>
          </cell>
          <cell r="AL155">
            <v>5.6</v>
          </cell>
          <cell r="AM155">
            <v>13.3</v>
          </cell>
          <cell r="AN155">
            <v>2.7</v>
          </cell>
          <cell r="AO155">
            <v>18</v>
          </cell>
          <cell r="AP155">
            <v>-6.5</v>
          </cell>
          <cell r="AQ155">
            <v>13.2</v>
          </cell>
          <cell r="AR155">
            <v>-2.7</v>
          </cell>
          <cell r="AS155">
            <v>15.1</v>
          </cell>
          <cell r="AT155">
            <v>83.9</v>
          </cell>
          <cell r="AU155">
            <v>62.7</v>
          </cell>
          <cell r="AV155">
            <v>108.1</v>
          </cell>
          <cell r="AW155">
            <v>217.5</v>
          </cell>
        </row>
        <row r="156">
          <cell r="AK156" t="str">
            <v>Sep'02</v>
          </cell>
          <cell r="AL156">
            <v>3.4</v>
          </cell>
          <cell r="AM156">
            <v>12.3</v>
          </cell>
          <cell r="AN156">
            <v>12.4</v>
          </cell>
          <cell r="AO156">
            <v>17.399999999999999</v>
          </cell>
          <cell r="AP156">
            <v>14.8</v>
          </cell>
          <cell r="AQ156">
            <v>13.3</v>
          </cell>
          <cell r="AR156">
            <v>13.5</v>
          </cell>
          <cell r="AS156">
            <v>14.9</v>
          </cell>
          <cell r="AT156">
            <v>83.9</v>
          </cell>
          <cell r="AU156">
            <v>62.7</v>
          </cell>
          <cell r="AV156">
            <v>106.4</v>
          </cell>
          <cell r="AW156">
            <v>202.3</v>
          </cell>
        </row>
        <row r="157">
          <cell r="AK157" t="str">
            <v>Okt'02</v>
          </cell>
          <cell r="AL157">
            <v>0</v>
          </cell>
          <cell r="AM157">
            <v>11.3</v>
          </cell>
          <cell r="AN157">
            <v>11.2</v>
          </cell>
          <cell r="AO157">
            <v>16.8</v>
          </cell>
          <cell r="AP157">
            <v>-4.3</v>
          </cell>
          <cell r="AQ157">
            <v>11.4</v>
          </cell>
          <cell r="AR157">
            <v>1.6</v>
          </cell>
          <cell r="AS157">
            <v>13.5</v>
          </cell>
          <cell r="AT157">
            <v>82.8</v>
          </cell>
          <cell r="AU157">
            <v>62.7</v>
          </cell>
          <cell r="AV157">
            <v>113.1</v>
          </cell>
          <cell r="AW157">
            <v>207.1</v>
          </cell>
        </row>
        <row r="158">
          <cell r="AK158" t="str">
            <v>Nov'02</v>
          </cell>
          <cell r="AL158">
            <v>17.600000000000001</v>
          </cell>
          <cell r="AM158">
            <v>11.7</v>
          </cell>
          <cell r="AN158">
            <v>9.6</v>
          </cell>
          <cell r="AO158">
            <v>16.100000000000001</v>
          </cell>
          <cell r="AP158">
            <v>-8.4</v>
          </cell>
          <cell r="AQ158">
            <v>9.4</v>
          </cell>
          <cell r="AR158">
            <v>-1.6</v>
          </cell>
          <cell r="AS158">
            <v>12</v>
          </cell>
          <cell r="AT158">
            <v>82.8</v>
          </cell>
          <cell r="AU158">
            <v>62.7</v>
          </cell>
          <cell r="AV158">
            <v>102.2</v>
          </cell>
          <cell r="AW158">
            <v>205.8</v>
          </cell>
        </row>
        <row r="159">
          <cell r="AK159" t="str">
            <v>Dez'02</v>
          </cell>
          <cell r="AL159">
            <v>3.8</v>
          </cell>
          <cell r="AM159">
            <v>11.2</v>
          </cell>
          <cell r="AN159">
            <v>7.4</v>
          </cell>
          <cell r="AO159">
            <v>15.4</v>
          </cell>
          <cell r="AP159">
            <v>-6.8</v>
          </cell>
          <cell r="AQ159">
            <v>7.6</v>
          </cell>
          <cell r="AR159">
            <v>-2.5</v>
          </cell>
          <cell r="AS159">
            <v>10.5</v>
          </cell>
          <cell r="AT159">
            <v>82.8</v>
          </cell>
          <cell r="AU159">
            <v>62.7</v>
          </cell>
          <cell r="AV159">
            <v>97.2</v>
          </cell>
          <cell r="AW159">
            <v>188.1</v>
          </cell>
        </row>
        <row r="160">
          <cell r="AK160" t="str">
            <v>Jan'03</v>
          </cell>
          <cell r="AL160">
            <v>1.5</v>
          </cell>
          <cell r="AM160">
            <v>1.5</v>
          </cell>
          <cell r="AN160">
            <v>-27.6</v>
          </cell>
          <cell r="AO160">
            <v>-27.6</v>
          </cell>
          <cell r="AP160">
            <v>10.1</v>
          </cell>
          <cell r="AQ160">
            <v>10.1</v>
          </cell>
          <cell r="AR160">
            <v>-5.8</v>
          </cell>
          <cell r="AS160">
            <v>-5.8</v>
          </cell>
          <cell r="AT160">
            <v>85</v>
          </cell>
          <cell r="AU160">
            <v>70.099999999999994</v>
          </cell>
          <cell r="AV160">
            <v>110.2</v>
          </cell>
          <cell r="AW160">
            <v>203.3</v>
          </cell>
        </row>
        <row r="161">
          <cell r="AK161" t="str">
            <v>Feb'03</v>
          </cell>
          <cell r="AL161">
            <v>7.8</v>
          </cell>
          <cell r="AM161">
            <v>5</v>
          </cell>
          <cell r="AN161">
            <v>-26</v>
          </cell>
          <cell r="AO161">
            <v>-26.9</v>
          </cell>
          <cell r="AP161">
            <v>6.7</v>
          </cell>
          <cell r="AQ161">
            <v>8.5</v>
          </cell>
          <cell r="AR161">
            <v>-6.4</v>
          </cell>
          <cell r="AS161">
            <v>-6</v>
          </cell>
          <cell r="AT161">
            <v>85</v>
          </cell>
          <cell r="AU161">
            <v>70.099999999999994</v>
          </cell>
          <cell r="AV161">
            <v>123</v>
          </cell>
          <cell r="AW161">
            <v>204.5</v>
          </cell>
        </row>
        <row r="162">
          <cell r="AK162" t="str">
            <v>Mär'03</v>
          </cell>
          <cell r="AL162">
            <v>-3.9</v>
          </cell>
          <cell r="AM162">
            <v>1.4</v>
          </cell>
          <cell r="AN162">
            <v>-20.2</v>
          </cell>
          <cell r="AO162">
            <v>-25</v>
          </cell>
          <cell r="AP162">
            <v>-26.7</v>
          </cell>
          <cell r="AQ162">
            <v>-2.7</v>
          </cell>
          <cell r="AR162">
            <v>-24.3</v>
          </cell>
          <cell r="AS162">
            <v>-11.6</v>
          </cell>
          <cell r="AT162">
            <v>85</v>
          </cell>
          <cell r="AU162">
            <v>70.099999999999994</v>
          </cell>
          <cell r="AV162">
            <v>97.4</v>
          </cell>
          <cell r="AW162">
            <v>181.4</v>
          </cell>
        </row>
        <row r="163">
          <cell r="AK163" t="str">
            <v>Apr'03</v>
          </cell>
          <cell r="AL163">
            <v>-8.6</v>
          </cell>
          <cell r="AM163">
            <v>-1.5</v>
          </cell>
          <cell r="AN163">
            <v>-24</v>
          </cell>
          <cell r="AO163">
            <v>-24.7</v>
          </cell>
          <cell r="AP163">
            <v>-20</v>
          </cell>
          <cell r="AQ163">
            <v>-6.9</v>
          </cell>
          <cell r="AR163">
            <v>-21.4</v>
          </cell>
          <cell r="AS163">
            <v>-14</v>
          </cell>
          <cell r="AT163">
            <v>85.1</v>
          </cell>
          <cell r="AU163">
            <v>70.099999999999994</v>
          </cell>
          <cell r="AV163">
            <v>102.8</v>
          </cell>
          <cell r="AW163">
            <v>189.6</v>
          </cell>
        </row>
        <row r="164">
          <cell r="AK164" t="str">
            <v>Mai'03</v>
          </cell>
          <cell r="AL164">
            <v>-0.2</v>
          </cell>
          <cell r="AM164">
            <v>-1.2</v>
          </cell>
          <cell r="AN164">
            <v>-17.3</v>
          </cell>
          <cell r="AO164">
            <v>-23.6</v>
          </cell>
          <cell r="AP164">
            <v>-5</v>
          </cell>
          <cell r="AQ164">
            <v>-6.6</v>
          </cell>
          <cell r="AR164">
            <v>-9.9</v>
          </cell>
          <cell r="AS164">
            <v>-13.3</v>
          </cell>
          <cell r="AT164">
            <v>85.1</v>
          </cell>
          <cell r="AU164">
            <v>70.099999999999994</v>
          </cell>
          <cell r="AV164">
            <v>111.8</v>
          </cell>
          <cell r="AW164">
            <v>189</v>
          </cell>
        </row>
        <row r="165">
          <cell r="AK165" t="str">
            <v>Jun'03</v>
          </cell>
          <cell r="AL165">
            <v>-11.6</v>
          </cell>
          <cell r="AM165">
            <v>-3.1</v>
          </cell>
          <cell r="AN165">
            <v>-4.4000000000000004</v>
          </cell>
          <cell r="AO165">
            <v>-21.3</v>
          </cell>
          <cell r="AP165">
            <v>-6.4</v>
          </cell>
          <cell r="AQ165">
            <v>-6.6</v>
          </cell>
          <cell r="AR165">
            <v>-5.7</v>
          </cell>
          <cell r="AS165">
            <v>-12.4</v>
          </cell>
          <cell r="AT165">
            <v>85.1</v>
          </cell>
          <cell r="AU165">
            <v>70.099999999999994</v>
          </cell>
          <cell r="AV165">
            <v>96.9</v>
          </cell>
          <cell r="AW165">
            <v>181.7</v>
          </cell>
        </row>
        <row r="166">
          <cell r="AK166" t="str">
            <v>Jul'03</v>
          </cell>
          <cell r="AL166">
            <v>-8.9</v>
          </cell>
          <cell r="AM166">
            <v>-3.9</v>
          </cell>
          <cell r="AN166">
            <v>-10</v>
          </cell>
          <cell r="AO166">
            <v>-20</v>
          </cell>
          <cell r="AP166">
            <v>4.3</v>
          </cell>
          <cell r="AQ166">
            <v>-5.2</v>
          </cell>
          <cell r="AR166">
            <v>-0.8</v>
          </cell>
          <cell r="AS166">
            <v>-11</v>
          </cell>
          <cell r="AT166">
            <v>78.7</v>
          </cell>
          <cell r="AU166">
            <v>70.099999999999994</v>
          </cell>
          <cell r="AV166">
            <v>109.4</v>
          </cell>
          <cell r="AW166">
            <v>195.9</v>
          </cell>
        </row>
        <row r="167">
          <cell r="AK167" t="str">
            <v>Aug'03</v>
          </cell>
          <cell r="AL167">
            <v>-10</v>
          </cell>
          <cell r="AM167">
            <v>-4.4000000000000004</v>
          </cell>
          <cell r="AN167">
            <v>-6.7</v>
          </cell>
          <cell r="AO167">
            <v>-18.899999999999999</v>
          </cell>
          <cell r="AP167">
            <v>-8.1</v>
          </cell>
          <cell r="AQ167">
            <v>-5.4</v>
          </cell>
          <cell r="AR167">
            <v>-7.5</v>
          </cell>
          <cell r="AS167">
            <v>-10.8</v>
          </cell>
          <cell r="AT167">
            <v>78.7</v>
          </cell>
          <cell r="AU167">
            <v>70.099999999999994</v>
          </cell>
          <cell r="AV167">
            <v>92.9</v>
          </cell>
          <cell r="AW167">
            <v>186.6</v>
          </cell>
        </row>
        <row r="168">
          <cell r="AK168" t="str">
            <v>Sep'03</v>
          </cell>
          <cell r="AL168">
            <v>-6.9</v>
          </cell>
          <cell r="AM168">
            <v>-4.5999999999999996</v>
          </cell>
          <cell r="AN168">
            <v>-44.4</v>
          </cell>
          <cell r="AO168">
            <v>-21.6</v>
          </cell>
          <cell r="AP168">
            <v>24.7</v>
          </cell>
          <cell r="AQ168">
            <v>-3</v>
          </cell>
          <cell r="AR168">
            <v>-7.6</v>
          </cell>
          <cell r="AS168">
            <v>-10.5</v>
          </cell>
          <cell r="AT168">
            <v>78.7</v>
          </cell>
          <cell r="AU168">
            <v>70.099999999999994</v>
          </cell>
          <cell r="AV168">
            <v>109.6</v>
          </cell>
          <cell r="AW168">
            <v>189.7</v>
          </cell>
        </row>
        <row r="169">
          <cell r="AK169" t="str">
            <v>Okt'03</v>
          </cell>
          <cell r="AL169">
            <v>-13</v>
          </cell>
          <cell r="AM169">
            <v>-5.2</v>
          </cell>
          <cell r="AN169">
            <v>-26.6</v>
          </cell>
          <cell r="AO169">
            <v>-22.1</v>
          </cell>
          <cell r="AP169">
            <v>28.8</v>
          </cell>
          <cell r="AQ169">
            <v>0</v>
          </cell>
          <cell r="AR169">
            <v>5.7</v>
          </cell>
          <cell r="AS169">
            <v>-8.9</v>
          </cell>
          <cell r="AT169">
            <v>72.5</v>
          </cell>
          <cell r="AU169">
            <v>70.099999999999994</v>
          </cell>
          <cell r="AV169">
            <v>103.1</v>
          </cell>
          <cell r="AW169">
            <v>198.3</v>
          </cell>
        </row>
        <row r="170">
          <cell r="AK170" t="str">
            <v>Nov'03</v>
          </cell>
          <cell r="AL170">
            <v>-12.2</v>
          </cell>
          <cell r="AM170">
            <v>-5.8</v>
          </cell>
          <cell r="AN170">
            <v>-10</v>
          </cell>
          <cell r="AO170">
            <v>-21</v>
          </cell>
          <cell r="AP170">
            <v>28.4</v>
          </cell>
          <cell r="AQ170">
            <v>2.4</v>
          </cell>
          <cell r="AR170">
            <v>12.1</v>
          </cell>
          <cell r="AS170">
            <v>-7.1</v>
          </cell>
          <cell r="AT170">
            <v>72.5</v>
          </cell>
          <cell r="AU170">
            <v>70.099999999999994</v>
          </cell>
          <cell r="AV170">
            <v>101.7</v>
          </cell>
          <cell r="AW170">
            <v>186.5</v>
          </cell>
        </row>
        <row r="171">
          <cell r="AK171" t="str">
            <v>Dez'03</v>
          </cell>
          <cell r="AL171">
            <v>-13.3</v>
          </cell>
          <cell r="AM171">
            <v>-6.3</v>
          </cell>
          <cell r="AN171">
            <v>-15.8</v>
          </cell>
          <cell r="AO171">
            <v>-20.6</v>
          </cell>
          <cell r="AP171">
            <v>-5.4</v>
          </cell>
          <cell r="AQ171">
            <v>1.6</v>
          </cell>
          <cell r="AR171">
            <v>-8.9</v>
          </cell>
          <cell r="AS171">
            <v>-7.2</v>
          </cell>
          <cell r="AT171">
            <v>72.5</v>
          </cell>
          <cell r="AU171">
            <v>70.099999999999994</v>
          </cell>
          <cell r="AV171">
            <v>106.6</v>
          </cell>
          <cell r="AW171">
            <v>199.3</v>
          </cell>
        </row>
        <row r="172">
          <cell r="AK172" t="str">
            <v>Jan'04</v>
          </cell>
          <cell r="AL172">
            <v>5.5</v>
          </cell>
          <cell r="AM172">
            <v>5.5</v>
          </cell>
          <cell r="AN172">
            <v>-15.4</v>
          </cell>
          <cell r="AO172">
            <v>-15.4</v>
          </cell>
          <cell r="AP172">
            <v>-7.7</v>
          </cell>
          <cell r="AQ172">
            <v>-7.7</v>
          </cell>
          <cell r="AR172">
            <v>-10.199999999999999</v>
          </cell>
          <cell r="AS172">
            <v>-10.199999999999999</v>
          </cell>
          <cell r="AT172">
            <v>80.3</v>
          </cell>
          <cell r="AU172">
            <v>75.3</v>
          </cell>
          <cell r="AV172">
            <v>105.1</v>
          </cell>
          <cell r="AW172">
            <v>185.1</v>
          </cell>
        </row>
        <row r="173">
          <cell r="AK173" t="str">
            <v>Feb'04</v>
          </cell>
          <cell r="AL173">
            <v>-11.3</v>
          </cell>
          <cell r="AM173">
            <v>-4.2</v>
          </cell>
          <cell r="AN173">
            <v>4.2</v>
          </cell>
          <cell r="AO173">
            <v>-6.8</v>
          </cell>
          <cell r="AP173">
            <v>-4.5</v>
          </cell>
          <cell r="AQ173">
            <v>-6.3</v>
          </cell>
          <cell r="AR173">
            <v>-1.8</v>
          </cell>
          <cell r="AS173">
            <v>-6.4</v>
          </cell>
          <cell r="AT173">
            <v>80.3</v>
          </cell>
          <cell r="AU173">
            <v>75.3</v>
          </cell>
          <cell r="AV173">
            <v>116</v>
          </cell>
          <cell r="AW173">
            <v>187.1</v>
          </cell>
        </row>
        <row r="174">
          <cell r="AK174" t="str">
            <v>Mär'04</v>
          </cell>
          <cell r="AL174">
            <v>-2.9</v>
          </cell>
          <cell r="AM174">
            <v>-3.7</v>
          </cell>
          <cell r="AN174">
            <v>4.0999999999999996</v>
          </cell>
          <cell r="AO174">
            <v>-3.4</v>
          </cell>
          <cell r="AP174">
            <v>33.299999999999997</v>
          </cell>
          <cell r="AQ174">
            <v>3.2</v>
          </cell>
          <cell r="AR174">
            <v>21.8</v>
          </cell>
          <cell r="AS174">
            <v>1</v>
          </cell>
          <cell r="AT174">
            <v>80.3</v>
          </cell>
          <cell r="AU174">
            <v>75.3</v>
          </cell>
          <cell r="AV174">
            <v>112.8</v>
          </cell>
          <cell r="AW174">
            <v>206.6</v>
          </cell>
        </row>
        <row r="175">
          <cell r="AK175" t="str">
            <v>Apr'04</v>
          </cell>
          <cell r="AL175">
            <v>4.4000000000000004</v>
          </cell>
          <cell r="AM175">
            <v>-1.5</v>
          </cell>
          <cell r="AN175">
            <v>0</v>
          </cell>
          <cell r="AO175">
            <v>-2.6</v>
          </cell>
          <cell r="AP175">
            <v>25.6</v>
          </cell>
          <cell r="AQ175">
            <v>7.9</v>
          </cell>
          <cell r="AR175">
            <v>16.100000000000001</v>
          </cell>
          <cell r="AS175">
            <v>4.3</v>
          </cell>
          <cell r="AT175">
            <v>80.099999999999994</v>
          </cell>
          <cell r="AU175">
            <v>75.3</v>
          </cell>
          <cell r="AV175">
            <v>112.3</v>
          </cell>
          <cell r="AW175">
            <v>206.7</v>
          </cell>
        </row>
        <row r="176">
          <cell r="AK176" t="str">
            <v>Mai'04</v>
          </cell>
          <cell r="AL176">
            <v>0.3</v>
          </cell>
          <cell r="AM176">
            <v>-1.2</v>
          </cell>
          <cell r="AN176">
            <v>1.5</v>
          </cell>
          <cell r="AO176">
            <v>-2</v>
          </cell>
          <cell r="AP176">
            <v>21.9</v>
          </cell>
          <cell r="AQ176">
            <v>10.1</v>
          </cell>
          <cell r="AR176">
            <v>14.4</v>
          </cell>
          <cell r="AS176">
            <v>5.9</v>
          </cell>
          <cell r="AT176">
            <v>80.099999999999994</v>
          </cell>
          <cell r="AU176">
            <v>75.3</v>
          </cell>
          <cell r="AV176">
            <v>102.4</v>
          </cell>
          <cell r="AW176">
            <v>202.8</v>
          </cell>
        </row>
        <row r="177">
          <cell r="AK177" t="str">
            <v>Jun'04</v>
          </cell>
          <cell r="AL177">
            <v>1.5</v>
          </cell>
          <cell r="AM177">
            <v>-0.7</v>
          </cell>
          <cell r="AN177">
            <v>-6.4</v>
          </cell>
          <cell r="AO177">
            <v>-2.6</v>
          </cell>
          <cell r="AP177">
            <v>33.200000000000003</v>
          </cell>
          <cell r="AQ177">
            <v>12.9</v>
          </cell>
          <cell r="AR177">
            <v>17.399999999999999</v>
          </cell>
          <cell r="AS177">
            <v>7.4</v>
          </cell>
          <cell r="AT177">
            <v>80.099999999999994</v>
          </cell>
          <cell r="AU177">
            <v>75.3</v>
          </cell>
          <cell r="AV177">
            <v>111.3</v>
          </cell>
          <cell r="AW177">
            <v>209.9</v>
          </cell>
        </row>
        <row r="178">
          <cell r="AK178" t="str">
            <v>Jul'04</v>
          </cell>
          <cell r="AL178">
            <v>14.4</v>
          </cell>
          <cell r="AM178">
            <v>1.2</v>
          </cell>
          <cell r="AN178">
            <v>-14.9</v>
          </cell>
          <cell r="AO178">
            <v>-4.2</v>
          </cell>
          <cell r="AP178">
            <v>-8.6</v>
          </cell>
          <cell r="AQ178">
            <v>9.9</v>
          </cell>
          <cell r="AR178">
            <v>-10.7</v>
          </cell>
          <cell r="AS178">
            <v>4.9000000000000004</v>
          </cell>
          <cell r="AT178">
            <v>82.9</v>
          </cell>
          <cell r="AU178">
            <v>75.3</v>
          </cell>
          <cell r="AV178">
            <v>112.8</v>
          </cell>
          <cell r="AW178">
            <v>200.5</v>
          </cell>
        </row>
        <row r="179">
          <cell r="AK179" t="str">
            <v>Aug'04</v>
          </cell>
          <cell r="AL179">
            <v>-0.6</v>
          </cell>
          <cell r="AM179">
            <v>1.1000000000000001</v>
          </cell>
          <cell r="AN179">
            <v>-12.1</v>
          </cell>
          <cell r="AO179">
            <v>-5</v>
          </cell>
          <cell r="AP179">
            <v>28.3</v>
          </cell>
          <cell r="AQ179">
            <v>11.2</v>
          </cell>
          <cell r="AR179">
            <v>10.4</v>
          </cell>
          <cell r="AS179">
            <v>5.4</v>
          </cell>
          <cell r="AT179">
            <v>82.9</v>
          </cell>
          <cell r="AU179">
            <v>75.3</v>
          </cell>
          <cell r="AV179">
            <v>109.8</v>
          </cell>
          <cell r="AW179">
            <v>178.2</v>
          </cell>
        </row>
        <row r="180">
          <cell r="AK180" t="str">
            <v>Sep'04</v>
          </cell>
          <cell r="AL180">
            <v>7.7</v>
          </cell>
          <cell r="AM180">
            <v>1.7</v>
          </cell>
          <cell r="AN180">
            <v>37.5</v>
          </cell>
          <cell r="AO180">
            <v>-1.7</v>
          </cell>
          <cell r="AP180">
            <v>4.7</v>
          </cell>
          <cell r="AQ180">
            <v>10.5</v>
          </cell>
          <cell r="AR180">
            <v>14</v>
          </cell>
          <cell r="AS180">
            <v>6.2</v>
          </cell>
          <cell r="AT180">
            <v>82.9</v>
          </cell>
          <cell r="AU180">
            <v>75.3</v>
          </cell>
          <cell r="AV180">
            <v>114.1</v>
          </cell>
          <cell r="AW180">
            <v>202.7</v>
          </cell>
        </row>
        <row r="181">
          <cell r="AK181" t="str">
            <v>Okt'04</v>
          </cell>
          <cell r="AL181">
            <v>21</v>
          </cell>
          <cell r="AM181">
            <v>3</v>
          </cell>
          <cell r="AN181">
            <v>43.9</v>
          </cell>
          <cell r="AO181">
            <v>2.5</v>
          </cell>
          <cell r="AP181">
            <v>-4.5</v>
          </cell>
          <cell r="AQ181">
            <v>8.6999999999999993</v>
          </cell>
          <cell r="AR181">
            <v>9.5</v>
          </cell>
          <cell r="AS181">
            <v>6.6</v>
          </cell>
          <cell r="AT181">
            <v>82</v>
          </cell>
          <cell r="AU181">
            <v>75.3</v>
          </cell>
          <cell r="AV181">
            <v>123.3</v>
          </cell>
          <cell r="AW181">
            <v>190</v>
          </cell>
        </row>
        <row r="182">
          <cell r="AK182" t="str">
            <v>Nov'04</v>
          </cell>
          <cell r="AL182">
            <v>10.9</v>
          </cell>
          <cell r="AM182">
            <v>3.5</v>
          </cell>
          <cell r="AN182">
            <v>-6.2</v>
          </cell>
          <cell r="AO182">
            <v>1.6</v>
          </cell>
          <cell r="AP182">
            <v>-3.6</v>
          </cell>
          <cell r="AQ182">
            <v>7.4</v>
          </cell>
          <cell r="AR182">
            <v>-4.4000000000000004</v>
          </cell>
          <cell r="AS182">
            <v>5.4</v>
          </cell>
          <cell r="AT182">
            <v>82</v>
          </cell>
          <cell r="AU182">
            <v>75.3</v>
          </cell>
          <cell r="AV182">
            <v>118.2</v>
          </cell>
          <cell r="AW182">
            <v>194.1</v>
          </cell>
        </row>
        <row r="183">
          <cell r="AK183" t="str">
            <v>Dez'04</v>
          </cell>
          <cell r="AL183">
            <v>20.5</v>
          </cell>
          <cell r="AM183">
            <v>4.5999999999999996</v>
          </cell>
          <cell r="AN183">
            <v>17.3</v>
          </cell>
          <cell r="AO183">
            <v>2.8</v>
          </cell>
          <cell r="AP183">
            <v>22.8</v>
          </cell>
          <cell r="AQ183">
            <v>8.8000000000000007</v>
          </cell>
          <cell r="AR183">
            <v>21.1</v>
          </cell>
          <cell r="AS183">
            <v>6.7</v>
          </cell>
          <cell r="AT183">
            <v>82</v>
          </cell>
          <cell r="AU183">
            <v>75.3</v>
          </cell>
          <cell r="AV183">
            <v>117.6</v>
          </cell>
          <cell r="AW183">
            <v>225.7</v>
          </cell>
        </row>
        <row r="184">
          <cell r="AK184" t="str">
            <v>Jan'05</v>
          </cell>
          <cell r="AL184">
            <v>10.5</v>
          </cell>
          <cell r="AM184">
            <v>10.5</v>
          </cell>
          <cell r="AN184">
            <v>11.7</v>
          </cell>
          <cell r="AO184">
            <v>11.7</v>
          </cell>
          <cell r="AP184">
            <v>9.6</v>
          </cell>
          <cell r="AQ184">
            <v>9.6</v>
          </cell>
          <cell r="AR184">
            <v>10.199999999999999</v>
          </cell>
          <cell r="AS184">
            <v>10.199999999999999</v>
          </cell>
          <cell r="AT184">
            <v>83.1</v>
          </cell>
          <cell r="AU184">
            <v>77.2</v>
          </cell>
          <cell r="AV184">
            <v>110.8</v>
          </cell>
          <cell r="AW184">
            <v>188.3</v>
          </cell>
        </row>
        <row r="185">
          <cell r="AK185" t="str">
            <v>Feb'05</v>
          </cell>
          <cell r="AL185">
            <v>19.3</v>
          </cell>
          <cell r="AM185">
            <v>15.2</v>
          </cell>
          <cell r="AN185">
            <v>-3.7</v>
          </cell>
          <cell r="AO185">
            <v>4.0999999999999996</v>
          </cell>
          <cell r="AP185">
            <v>14.9</v>
          </cell>
          <cell r="AQ185">
            <v>12.1</v>
          </cell>
          <cell r="AR185">
            <v>8.6999999999999993</v>
          </cell>
          <cell r="AS185">
            <v>9.5</v>
          </cell>
          <cell r="AT185">
            <v>83.1</v>
          </cell>
          <cell r="AU185">
            <v>77.2</v>
          </cell>
          <cell r="AV185">
            <v>104.2</v>
          </cell>
          <cell r="AW185">
            <v>194.9</v>
          </cell>
        </row>
        <row r="186">
          <cell r="AK186" t="str">
            <v>Mär'05</v>
          </cell>
          <cell r="AL186">
            <v>9.1999999999999993</v>
          </cell>
          <cell r="AM186">
            <v>12.9</v>
          </cell>
          <cell r="AN186">
            <v>-7.3</v>
          </cell>
          <cell r="AO186">
            <v>0.4</v>
          </cell>
          <cell r="AP186">
            <v>9.4</v>
          </cell>
          <cell r="AQ186">
            <v>11.2</v>
          </cell>
          <cell r="AR186">
            <v>3.6</v>
          </cell>
          <cell r="AS186">
            <v>7.7</v>
          </cell>
          <cell r="AT186">
            <v>83.1</v>
          </cell>
          <cell r="AU186">
            <v>77.2</v>
          </cell>
          <cell r="AV186">
            <v>109.9</v>
          </cell>
          <cell r="AW186">
            <v>206</v>
          </cell>
        </row>
        <row r="187">
          <cell r="AK187" t="str">
            <v>Apr'05</v>
          </cell>
          <cell r="AL187">
            <v>13.2</v>
          </cell>
          <cell r="AM187">
            <v>13</v>
          </cell>
          <cell r="AN187">
            <v>1.3</v>
          </cell>
          <cell r="AO187">
            <v>0.6</v>
          </cell>
          <cell r="AP187">
            <v>-8</v>
          </cell>
          <cell r="AQ187">
            <v>6.5</v>
          </cell>
          <cell r="AR187">
            <v>-5.0999999999999996</v>
          </cell>
          <cell r="AS187">
            <v>4.5999999999999996</v>
          </cell>
          <cell r="AT187">
            <v>85.4</v>
          </cell>
          <cell r="AU187">
            <v>77.2</v>
          </cell>
          <cell r="AV187">
            <v>119.2</v>
          </cell>
          <cell r="AW187">
            <v>205.6</v>
          </cell>
        </row>
        <row r="188">
          <cell r="AK188" t="str">
            <v>Mai'05</v>
          </cell>
          <cell r="AL188">
            <v>11.2</v>
          </cell>
          <cell r="AM188">
            <v>12.6</v>
          </cell>
          <cell r="AN188">
            <v>18</v>
          </cell>
          <cell r="AO188">
            <v>3.6</v>
          </cell>
          <cell r="AP188">
            <v>-2.2999999999999998</v>
          </cell>
          <cell r="AQ188">
            <v>5</v>
          </cell>
          <cell r="AR188">
            <v>4.3</v>
          </cell>
          <cell r="AS188">
            <v>4.5</v>
          </cell>
          <cell r="AT188">
            <v>85.4</v>
          </cell>
          <cell r="AU188">
            <v>77.2</v>
          </cell>
          <cell r="AV188">
            <v>106.4</v>
          </cell>
          <cell r="AW188">
            <v>199.9</v>
          </cell>
        </row>
        <row r="189">
          <cell r="AK189" t="str">
            <v>Jun'05</v>
          </cell>
          <cell r="AL189">
            <v>11.6</v>
          </cell>
          <cell r="AM189">
            <v>12.4</v>
          </cell>
          <cell r="AN189">
            <v>36.299999999999997</v>
          </cell>
          <cell r="AO189">
            <v>8.1999999999999993</v>
          </cell>
          <cell r="AP189">
            <v>3.5</v>
          </cell>
          <cell r="AQ189">
            <v>4.8</v>
          </cell>
          <cell r="AR189">
            <v>13.9</v>
          </cell>
          <cell r="AS189">
            <v>5.9</v>
          </cell>
          <cell r="AT189">
            <v>85.4</v>
          </cell>
          <cell r="AU189">
            <v>77.2</v>
          </cell>
          <cell r="AV189">
            <v>120.9</v>
          </cell>
          <cell r="AW189">
            <v>237.6</v>
          </cell>
        </row>
        <row r="190">
          <cell r="AK190" t="str">
            <v>Jul'05</v>
          </cell>
          <cell r="AL190">
            <v>5.0999999999999996</v>
          </cell>
          <cell r="AM190">
            <v>11.4</v>
          </cell>
          <cell r="AN190">
            <v>26.2</v>
          </cell>
          <cell r="AO190">
            <v>10.199999999999999</v>
          </cell>
          <cell r="AP190">
            <v>-9.6999999999999993</v>
          </cell>
          <cell r="AQ190">
            <v>3.1</v>
          </cell>
          <cell r="AR190">
            <v>1.6</v>
          </cell>
          <cell r="AS190">
            <v>5.4</v>
          </cell>
          <cell r="AT190">
            <v>80.599999999999994</v>
          </cell>
          <cell r="AU190">
            <v>77.2</v>
          </cell>
          <cell r="AV190">
            <v>112.3</v>
          </cell>
          <cell r="AW190">
            <v>210.8</v>
          </cell>
        </row>
        <row r="191">
          <cell r="AK191" t="str">
            <v>Aug'05</v>
          </cell>
          <cell r="AL191">
            <v>13.9</v>
          </cell>
          <cell r="AM191">
            <v>11.6</v>
          </cell>
          <cell r="AN191">
            <v>9.5</v>
          </cell>
          <cell r="AO191">
            <v>10.1</v>
          </cell>
          <cell r="AP191">
            <v>3.3</v>
          </cell>
          <cell r="AQ191">
            <v>3.1</v>
          </cell>
          <cell r="AR191">
            <v>5.6</v>
          </cell>
          <cell r="AS191">
            <v>5.4</v>
          </cell>
          <cell r="AT191">
            <v>80.599999999999994</v>
          </cell>
          <cell r="AU191">
            <v>77.2</v>
          </cell>
          <cell r="AV191">
            <v>115.6</v>
          </cell>
          <cell r="AW191">
            <v>200</v>
          </cell>
        </row>
        <row r="192">
          <cell r="AK192" t="str">
            <v>Sep'05</v>
          </cell>
          <cell r="AL192">
            <v>2.8</v>
          </cell>
          <cell r="AM192">
            <v>10.7</v>
          </cell>
          <cell r="AN192">
            <v>-2.2999999999999998</v>
          </cell>
          <cell r="AO192">
            <v>8.8000000000000007</v>
          </cell>
          <cell r="AP192">
            <v>-5.9</v>
          </cell>
          <cell r="AQ192">
            <v>2.2000000000000002</v>
          </cell>
          <cell r="AR192">
            <v>-4.7</v>
          </cell>
          <cell r="AS192">
            <v>4.4000000000000004</v>
          </cell>
          <cell r="AT192">
            <v>80.599999999999994</v>
          </cell>
          <cell r="AU192">
            <v>77.2</v>
          </cell>
          <cell r="AV192">
            <v>113.2</v>
          </cell>
          <cell r="AW192">
            <v>237.3</v>
          </cell>
        </row>
        <row r="193">
          <cell r="AK193" t="str">
            <v>Okt'05</v>
          </cell>
          <cell r="AL193">
            <v>-2.2999999999999998</v>
          </cell>
          <cell r="AM193">
            <v>9.6999999999999993</v>
          </cell>
          <cell r="AN193">
            <v>-9.6</v>
          </cell>
          <cell r="AO193">
            <v>6.4</v>
          </cell>
          <cell r="AP193">
            <v>7.8</v>
          </cell>
          <cell r="AQ193">
            <v>2.8</v>
          </cell>
          <cell r="AR193">
            <v>1.2</v>
          </cell>
          <cell r="AS193">
            <v>4</v>
          </cell>
          <cell r="AT193">
            <v>77.400000000000006</v>
          </cell>
          <cell r="AU193">
            <v>77.2</v>
          </cell>
          <cell r="AV193">
            <v>104.2</v>
          </cell>
          <cell r="AW193">
            <v>228.4</v>
          </cell>
        </row>
        <row r="194">
          <cell r="AK194" t="str">
            <v>Nov'05</v>
          </cell>
          <cell r="AL194">
            <v>10.6</v>
          </cell>
          <cell r="AM194">
            <v>9.8000000000000007</v>
          </cell>
          <cell r="AN194">
            <v>34.5</v>
          </cell>
          <cell r="AO194">
            <v>9.1</v>
          </cell>
          <cell r="AP194">
            <v>20.6</v>
          </cell>
          <cell r="AQ194">
            <v>4.5</v>
          </cell>
          <cell r="AR194">
            <v>25.2</v>
          </cell>
          <cell r="AS194">
            <v>6</v>
          </cell>
          <cell r="AT194">
            <v>77.400000000000006</v>
          </cell>
          <cell r="AU194">
            <v>77.2</v>
          </cell>
          <cell r="AV194">
            <v>112</v>
          </cell>
          <cell r="AW194">
            <v>239.6</v>
          </cell>
        </row>
        <row r="195">
          <cell r="AK195" t="str">
            <v>Dez'05</v>
          </cell>
          <cell r="AL195">
            <v>10.4</v>
          </cell>
          <cell r="AM195">
            <v>9.8000000000000007</v>
          </cell>
          <cell r="AN195">
            <v>18.3</v>
          </cell>
          <cell r="AO195">
            <v>9.9</v>
          </cell>
          <cell r="AP195">
            <v>20.9</v>
          </cell>
          <cell r="AQ195">
            <v>6.2</v>
          </cell>
          <cell r="AR195">
            <v>20.2</v>
          </cell>
          <cell r="AS195">
            <v>7.4</v>
          </cell>
          <cell r="AT195">
            <v>77.400000000000006</v>
          </cell>
          <cell r="AU195">
            <v>77.2</v>
          </cell>
          <cell r="AV195">
            <v>114.1</v>
          </cell>
          <cell r="AW195">
            <v>222.2</v>
          </cell>
        </row>
        <row r="196">
          <cell r="AK196" t="str">
            <v>Jan'06</v>
          </cell>
          <cell r="AL196">
            <v>3.6</v>
          </cell>
          <cell r="AM196">
            <v>3.6</v>
          </cell>
          <cell r="AN196">
            <v>2.7</v>
          </cell>
          <cell r="AO196">
            <v>2.7</v>
          </cell>
          <cell r="AP196">
            <v>9.1999999999999993</v>
          </cell>
          <cell r="AQ196">
            <v>9.1999999999999993</v>
          </cell>
          <cell r="AR196">
            <v>7.2</v>
          </cell>
          <cell r="AS196">
            <v>7.2</v>
          </cell>
          <cell r="AT196">
            <v>83.8</v>
          </cell>
          <cell r="AU196">
            <v>80.8</v>
          </cell>
          <cell r="AV196">
            <v>112.9</v>
          </cell>
          <cell r="AW196">
            <v>248.7</v>
          </cell>
        </row>
        <row r="197">
          <cell r="AK197" t="str">
            <v>Feb'06</v>
          </cell>
          <cell r="AL197">
            <v>4.7</v>
          </cell>
          <cell r="AM197">
            <v>4.2</v>
          </cell>
          <cell r="AN197">
            <v>18.2</v>
          </cell>
          <cell r="AO197">
            <v>9.6999999999999993</v>
          </cell>
          <cell r="AP197">
            <v>1.6</v>
          </cell>
          <cell r="AQ197">
            <v>5.6</v>
          </cell>
          <cell r="AR197">
            <v>6.4</v>
          </cell>
          <cell r="AS197">
            <v>6.8</v>
          </cell>
          <cell r="AT197">
            <v>83.8</v>
          </cell>
          <cell r="AU197">
            <v>80.8</v>
          </cell>
          <cell r="AV197">
            <v>111.6</v>
          </cell>
          <cell r="AW197">
            <v>237.6</v>
          </cell>
        </row>
        <row r="198">
          <cell r="AK198" t="str">
            <v>Mär'06</v>
          </cell>
          <cell r="AL198">
            <v>13</v>
          </cell>
          <cell r="AM198">
            <v>7.5</v>
          </cell>
          <cell r="AN198">
            <v>21.9</v>
          </cell>
          <cell r="AO198">
            <v>13.4</v>
          </cell>
          <cell r="AP198">
            <v>-1.2</v>
          </cell>
          <cell r="AQ198">
            <v>3.5</v>
          </cell>
          <cell r="AR198">
            <v>5.8</v>
          </cell>
          <cell r="AS198">
            <v>6.5</v>
          </cell>
          <cell r="AT198">
            <v>83.8</v>
          </cell>
          <cell r="AU198">
            <v>80.8</v>
          </cell>
          <cell r="AV198">
            <v>115.1</v>
          </cell>
          <cell r="AW198">
            <v>241.9</v>
          </cell>
        </row>
        <row r="199">
          <cell r="AK199" t="str">
            <v>Apr'06</v>
          </cell>
          <cell r="AL199">
            <v>4.9000000000000004</v>
          </cell>
          <cell r="AM199">
            <v>6.7</v>
          </cell>
          <cell r="AN199">
            <v>10.7</v>
          </cell>
          <cell r="AO199">
            <v>12.8</v>
          </cell>
          <cell r="AP199">
            <v>13.2</v>
          </cell>
          <cell r="AQ199">
            <v>5.6</v>
          </cell>
          <cell r="AR199">
            <v>12.4</v>
          </cell>
          <cell r="AS199">
            <v>7.8</v>
          </cell>
          <cell r="AT199">
            <v>88.7</v>
          </cell>
          <cell r="AU199">
            <v>80.8</v>
          </cell>
          <cell r="AV199">
            <v>104.3</v>
          </cell>
          <cell r="AW199">
            <v>232.8</v>
          </cell>
        </row>
        <row r="200">
          <cell r="AK200" t="str">
            <v>Mai'06</v>
          </cell>
          <cell r="AL200">
            <v>12.7</v>
          </cell>
          <cell r="AM200">
            <v>7.9</v>
          </cell>
          <cell r="AN200">
            <v>1.6</v>
          </cell>
          <cell r="AO200">
            <v>10.6</v>
          </cell>
          <cell r="AP200">
            <v>10.3</v>
          </cell>
          <cell r="AQ200">
            <v>6.3</v>
          </cell>
          <cell r="AR200">
            <v>7.1</v>
          </cell>
          <cell r="AS200">
            <v>7.7</v>
          </cell>
          <cell r="AT200">
            <v>88.7</v>
          </cell>
          <cell r="AU200">
            <v>80.8</v>
          </cell>
          <cell r="AV200">
            <v>132.5</v>
          </cell>
          <cell r="AW200">
            <v>242.2</v>
          </cell>
        </row>
        <row r="201">
          <cell r="AK201" t="str">
            <v>Jun'06</v>
          </cell>
          <cell r="AL201">
            <v>5.9</v>
          </cell>
          <cell r="AM201">
            <v>7.6</v>
          </cell>
          <cell r="AN201">
            <v>-6</v>
          </cell>
          <cell r="AO201">
            <v>7.7</v>
          </cell>
          <cell r="AP201">
            <v>2.9</v>
          </cell>
          <cell r="AQ201">
            <v>5.8</v>
          </cell>
          <cell r="AR201">
            <v>-0.5</v>
          </cell>
          <cell r="AS201">
            <v>6.5</v>
          </cell>
          <cell r="AT201">
            <v>88.7</v>
          </cell>
          <cell r="AU201">
            <v>80.8</v>
          </cell>
          <cell r="AV201">
            <v>109.8</v>
          </cell>
          <cell r="AW201">
            <v>232</v>
          </cell>
        </row>
        <row r="202">
          <cell r="AK202" t="str">
            <v>Jul'06</v>
          </cell>
          <cell r="AL202">
            <v>11.6</v>
          </cell>
          <cell r="AM202">
            <v>8.1</v>
          </cell>
          <cell r="AN202">
            <v>8</v>
          </cell>
          <cell r="AO202">
            <v>7.7</v>
          </cell>
          <cell r="AP202">
            <v>35.799999999999997</v>
          </cell>
          <cell r="AQ202">
            <v>8.9</v>
          </cell>
          <cell r="AR202">
            <v>24.9</v>
          </cell>
          <cell r="AS202">
            <v>8.5</v>
          </cell>
          <cell r="AT202">
            <v>90.6</v>
          </cell>
          <cell r="AU202">
            <v>80.8</v>
          </cell>
          <cell r="AV202">
            <v>109.8</v>
          </cell>
          <cell r="AW202">
            <v>229.8</v>
          </cell>
        </row>
        <row r="203">
          <cell r="AK203" t="str">
            <v>Aug'06</v>
          </cell>
          <cell r="AL203">
            <v>13.7</v>
          </cell>
          <cell r="AM203">
            <v>8.6</v>
          </cell>
          <cell r="AN203">
            <v>21.1</v>
          </cell>
          <cell r="AO203">
            <v>8.9</v>
          </cell>
          <cell r="AP203">
            <v>22.2</v>
          </cell>
          <cell r="AQ203">
            <v>10</v>
          </cell>
          <cell r="AR203">
            <v>21.6</v>
          </cell>
          <cell r="AS203">
            <v>9.6</v>
          </cell>
          <cell r="AT203">
            <v>90.6</v>
          </cell>
          <cell r="AU203">
            <v>80.8</v>
          </cell>
          <cell r="AV203">
            <v>117</v>
          </cell>
          <cell r="AW203">
            <v>235.9</v>
          </cell>
        </row>
        <row r="204">
          <cell r="AK204" t="str">
            <v>Sep'06</v>
          </cell>
          <cell r="AL204">
            <v>22.7</v>
          </cell>
          <cell r="AM204">
            <v>9.8000000000000007</v>
          </cell>
          <cell r="AN204">
            <v>11.1</v>
          </cell>
          <cell r="AO204">
            <v>9.1</v>
          </cell>
          <cell r="AP204">
            <v>4.0999999999999996</v>
          </cell>
          <cell r="AQ204">
            <v>9.4</v>
          </cell>
          <cell r="AR204">
            <v>6.5</v>
          </cell>
          <cell r="AS204">
            <v>9.3000000000000007</v>
          </cell>
          <cell r="AT204">
            <v>90.6</v>
          </cell>
          <cell r="AU204">
            <v>80.8</v>
          </cell>
          <cell r="AV204">
            <v>129.9</v>
          </cell>
          <cell r="AW204">
            <v>236.1</v>
          </cell>
        </row>
        <row r="205">
          <cell r="AK205" t="str">
            <v>Okt'06</v>
          </cell>
          <cell r="AL205">
            <v>29.2</v>
          </cell>
          <cell r="AM205">
            <v>11.2</v>
          </cell>
          <cell r="AN205">
            <v>16.5</v>
          </cell>
          <cell r="AO205">
            <v>10</v>
          </cell>
          <cell r="AP205">
            <v>13.6</v>
          </cell>
          <cell r="AQ205">
            <v>9.9</v>
          </cell>
          <cell r="AR205">
            <v>14.6</v>
          </cell>
          <cell r="AS205">
            <v>9.9</v>
          </cell>
          <cell r="AT205">
            <v>88.7</v>
          </cell>
          <cell r="AU205">
            <v>80.8</v>
          </cell>
          <cell r="AV205">
            <v>107.8</v>
          </cell>
          <cell r="AW205">
            <v>237.1</v>
          </cell>
        </row>
        <row r="206">
          <cell r="AK206" t="str">
            <v>Nov'06</v>
          </cell>
          <cell r="AL206">
            <v>17.600000000000001</v>
          </cell>
          <cell r="AM206">
            <v>11.6</v>
          </cell>
          <cell r="AN206">
            <v>-10.8</v>
          </cell>
          <cell r="AO206">
            <v>7.5</v>
          </cell>
          <cell r="AP206">
            <v>2.2999999999999998</v>
          </cell>
          <cell r="AQ206">
            <v>9.1</v>
          </cell>
          <cell r="AR206">
            <v>-2.4</v>
          </cell>
          <cell r="AS206">
            <v>8.5</v>
          </cell>
          <cell r="AT206">
            <v>88.7</v>
          </cell>
          <cell r="AU206">
            <v>80.8</v>
          </cell>
          <cell r="AV206">
            <v>107.8</v>
          </cell>
          <cell r="AW206">
            <v>239.8</v>
          </cell>
        </row>
        <row r="207">
          <cell r="AK207" t="str">
            <v>Dez'06</v>
          </cell>
          <cell r="AL207">
            <v>4.2</v>
          </cell>
          <cell r="AM207">
            <v>11.1</v>
          </cell>
          <cell r="AN207">
            <v>14.9</v>
          </cell>
          <cell r="AO207">
            <v>8.1999999999999993</v>
          </cell>
          <cell r="AP207">
            <v>10.3</v>
          </cell>
          <cell r="AQ207">
            <v>9.1999999999999993</v>
          </cell>
          <cell r="AR207">
            <v>11.6</v>
          </cell>
          <cell r="AS207">
            <v>8.9</v>
          </cell>
          <cell r="AT207">
            <v>88.7</v>
          </cell>
          <cell r="AU207">
            <v>80.8</v>
          </cell>
          <cell r="AV207">
            <v>102.7</v>
          </cell>
          <cell r="AW207">
            <v>244.9</v>
          </cell>
        </row>
        <row r="208">
          <cell r="AK208" t="str">
            <v>Jan'07</v>
          </cell>
          <cell r="AL208">
            <v>9.6</v>
          </cell>
          <cell r="AM208">
            <v>9.6</v>
          </cell>
          <cell r="AN208">
            <v>23.3</v>
          </cell>
          <cell r="AO208">
            <v>23.3</v>
          </cell>
          <cell r="AP208">
            <v>10.6</v>
          </cell>
          <cell r="AQ208">
            <v>10.6</v>
          </cell>
          <cell r="AR208">
            <v>14.4</v>
          </cell>
          <cell r="AS208">
            <v>14.4</v>
          </cell>
          <cell r="AT208">
            <v>90.7</v>
          </cell>
          <cell r="AU208">
            <v>80.900000000000006</v>
          </cell>
          <cell r="AV208">
            <v>113.8</v>
          </cell>
          <cell r="AW208">
            <v>251</v>
          </cell>
        </row>
        <row r="209">
          <cell r="AK209" t="str">
            <v>Feb'07</v>
          </cell>
          <cell r="AL209">
            <v>10.3</v>
          </cell>
          <cell r="AM209">
            <v>10</v>
          </cell>
          <cell r="AN209">
            <v>9.9</v>
          </cell>
          <cell r="AO209">
            <v>16.7</v>
          </cell>
          <cell r="AP209">
            <v>22.9</v>
          </cell>
          <cell r="AQ209">
            <v>16.2</v>
          </cell>
          <cell r="AR209">
            <v>18.7</v>
          </cell>
          <cell r="AS209">
            <v>16.399999999999999</v>
          </cell>
          <cell r="AT209">
            <v>90.7</v>
          </cell>
          <cell r="AU209">
            <v>80.900000000000006</v>
          </cell>
          <cell r="AV209">
            <v>116.7</v>
          </cell>
          <cell r="AW209">
            <v>265.8</v>
          </cell>
        </row>
        <row r="210">
          <cell r="AK210" t="str">
            <v>Mär'07</v>
          </cell>
          <cell r="AL210">
            <v>10.9</v>
          </cell>
          <cell r="AM210">
            <v>10.4</v>
          </cell>
          <cell r="AN210">
            <v>5.9</v>
          </cell>
          <cell r="AO210">
            <v>13.2</v>
          </cell>
          <cell r="AP210">
            <v>36.5</v>
          </cell>
          <cell r="AQ210">
            <v>22.1</v>
          </cell>
          <cell r="AR210">
            <v>25.8</v>
          </cell>
          <cell r="AS210">
            <v>19.2</v>
          </cell>
          <cell r="AT210">
            <v>90.7</v>
          </cell>
          <cell r="AU210">
            <v>80.900000000000006</v>
          </cell>
          <cell r="AV210">
            <v>117.2</v>
          </cell>
          <cell r="AW210">
            <v>245.1</v>
          </cell>
        </row>
        <row r="211">
          <cell r="AK211" t="str">
            <v>Apr'07</v>
          </cell>
          <cell r="AL211">
            <v>8</v>
          </cell>
          <cell r="AM211">
            <v>9.6999999999999993</v>
          </cell>
          <cell r="AN211">
            <v>9.8000000000000007</v>
          </cell>
          <cell r="AO211">
            <v>12.4</v>
          </cell>
          <cell r="AP211">
            <v>1.1000000000000001</v>
          </cell>
          <cell r="AQ211">
            <v>17.399999999999999</v>
          </cell>
          <cell r="AR211">
            <v>4</v>
          </cell>
          <cell r="AS211">
            <v>15.7</v>
          </cell>
          <cell r="AT211">
            <v>93.2</v>
          </cell>
          <cell r="AU211">
            <v>80.900000000000006</v>
          </cell>
          <cell r="AV211">
            <v>109.5</v>
          </cell>
          <cell r="AW211">
            <v>244</v>
          </cell>
        </row>
        <row r="212">
          <cell r="AK212" t="str">
            <v>Mai'07</v>
          </cell>
          <cell r="AL212">
            <v>8.3000000000000007</v>
          </cell>
          <cell r="AM212">
            <v>9.4</v>
          </cell>
          <cell r="AN212">
            <v>3.9</v>
          </cell>
          <cell r="AO212">
            <v>10.9</v>
          </cell>
          <cell r="AP212">
            <v>14.8</v>
          </cell>
          <cell r="AQ212">
            <v>16.899999999999999</v>
          </cell>
          <cell r="AR212">
            <v>11</v>
          </cell>
          <cell r="AS212">
            <v>14.9</v>
          </cell>
          <cell r="AT212">
            <v>93.2</v>
          </cell>
          <cell r="AU212">
            <v>80.900000000000006</v>
          </cell>
          <cell r="AV212">
            <v>120.6</v>
          </cell>
          <cell r="AW212">
            <v>255.5</v>
          </cell>
        </row>
        <row r="213">
          <cell r="AK213" t="str">
            <v>Jun'07</v>
          </cell>
          <cell r="AL213">
            <v>5.9</v>
          </cell>
          <cell r="AM213">
            <v>8.8000000000000007</v>
          </cell>
          <cell r="AN213">
            <v>-3.3</v>
          </cell>
          <cell r="AO213">
            <v>8.6999999999999993</v>
          </cell>
          <cell r="AP213">
            <v>27.2</v>
          </cell>
          <cell r="AQ213">
            <v>18.3</v>
          </cell>
          <cell r="AR213">
            <v>16.2</v>
          </cell>
          <cell r="AS213">
            <v>15.1</v>
          </cell>
          <cell r="AT213">
            <v>93.2</v>
          </cell>
          <cell r="AU213">
            <v>80.900000000000006</v>
          </cell>
          <cell r="AV213">
            <v>111.2</v>
          </cell>
          <cell r="AW213">
            <v>251.7</v>
          </cell>
        </row>
        <row r="214">
          <cell r="AK214" t="str">
            <v>Jul'07</v>
          </cell>
          <cell r="AL214">
            <v>8.5</v>
          </cell>
          <cell r="AM214">
            <v>8.8000000000000007</v>
          </cell>
          <cell r="AN214">
            <v>1.8</v>
          </cell>
          <cell r="AO214">
            <v>7.8</v>
          </cell>
          <cell r="AP214">
            <v>14.5</v>
          </cell>
          <cell r="AQ214">
            <v>17.8</v>
          </cell>
          <cell r="AR214">
            <v>10.199999999999999</v>
          </cell>
          <cell r="AS214">
            <v>14.5</v>
          </cell>
          <cell r="AT214">
            <v>89.5</v>
          </cell>
          <cell r="AU214">
            <v>80.900000000000006</v>
          </cell>
          <cell r="AV214">
            <v>112.3</v>
          </cell>
          <cell r="AW214">
            <v>269.7</v>
          </cell>
        </row>
        <row r="215">
          <cell r="AK215" t="str">
            <v>Aug'07</v>
          </cell>
          <cell r="AL215">
            <v>16.5</v>
          </cell>
          <cell r="AM215">
            <v>9.4</v>
          </cell>
          <cell r="AN215">
            <v>13.3</v>
          </cell>
          <cell r="AO215">
            <v>8.4</v>
          </cell>
          <cell r="AP215">
            <v>50.7</v>
          </cell>
          <cell r="AQ215">
            <v>20.8</v>
          </cell>
          <cell r="AR215">
            <v>37.299999999999997</v>
          </cell>
          <cell r="AS215">
            <v>16.600000000000001</v>
          </cell>
          <cell r="AT215">
            <v>89.5</v>
          </cell>
          <cell r="AU215">
            <v>80.900000000000006</v>
          </cell>
          <cell r="AV215">
            <v>112</v>
          </cell>
          <cell r="AW215">
            <v>261.8</v>
          </cell>
        </row>
        <row r="216">
          <cell r="AK216" t="str">
            <v>Sep'07</v>
          </cell>
          <cell r="AL216">
            <v>14.6</v>
          </cell>
          <cell r="AM216">
            <v>9.9</v>
          </cell>
          <cell r="AN216">
            <v>4.2</v>
          </cell>
          <cell r="AO216">
            <v>8</v>
          </cell>
          <cell r="AP216">
            <v>37</v>
          </cell>
          <cell r="AQ216">
            <v>22.2</v>
          </cell>
          <cell r="AR216">
            <v>25</v>
          </cell>
          <cell r="AS216">
            <v>17.399999999999999</v>
          </cell>
          <cell r="AT216">
            <v>89.5</v>
          </cell>
          <cell r="AU216">
            <v>80.900000000000006</v>
          </cell>
          <cell r="AV216">
            <v>105</v>
          </cell>
          <cell r="AW216">
            <v>253.5</v>
          </cell>
        </row>
        <row r="217">
          <cell r="AK217" t="str">
            <v>Okt'07</v>
          </cell>
          <cell r="AL217">
            <v>13.2</v>
          </cell>
          <cell r="AM217">
            <v>10.199999999999999</v>
          </cell>
          <cell r="AN217">
            <v>13.9</v>
          </cell>
          <cell r="AO217">
            <v>8.6999999999999993</v>
          </cell>
          <cell r="AP217">
            <v>49.1</v>
          </cell>
          <cell r="AQ217">
            <v>25.3</v>
          </cell>
          <cell r="AR217">
            <v>36.9</v>
          </cell>
          <cell r="AS217">
            <v>19.7</v>
          </cell>
          <cell r="AT217">
            <v>90.1</v>
          </cell>
          <cell r="AU217">
            <v>80.900000000000006</v>
          </cell>
          <cell r="AV217">
            <v>119.9</v>
          </cell>
          <cell r="AW217">
            <v>283.2</v>
          </cell>
        </row>
        <row r="218">
          <cell r="AK218" t="str">
            <v>Nov'07</v>
          </cell>
          <cell r="AL218">
            <v>11.8</v>
          </cell>
          <cell r="AM218">
            <v>10.3</v>
          </cell>
          <cell r="AN218">
            <v>30.5</v>
          </cell>
          <cell r="AO218">
            <v>10.8</v>
          </cell>
          <cell r="AP218">
            <v>47</v>
          </cell>
          <cell r="AQ218">
            <v>27.6</v>
          </cell>
          <cell r="AR218">
            <v>41.7</v>
          </cell>
          <cell r="AS218">
            <v>21.9</v>
          </cell>
          <cell r="AT218">
            <v>90.1</v>
          </cell>
          <cell r="AU218">
            <v>80.900000000000006</v>
          </cell>
          <cell r="AV218">
            <v>121.2</v>
          </cell>
          <cell r="AW218">
            <v>260</v>
          </cell>
        </row>
        <row r="219">
          <cell r="AK219" t="str">
            <v>Dez'07</v>
          </cell>
          <cell r="AL219">
            <v>30</v>
          </cell>
          <cell r="AM219">
            <v>11.7</v>
          </cell>
          <cell r="AN219">
            <v>-3</v>
          </cell>
          <cell r="AO219">
            <v>9.4</v>
          </cell>
          <cell r="AP219">
            <v>20.9</v>
          </cell>
          <cell r="AQ219">
            <v>26.8</v>
          </cell>
          <cell r="AR219">
            <v>13.6</v>
          </cell>
          <cell r="AS219">
            <v>21</v>
          </cell>
          <cell r="AT219">
            <v>90.1</v>
          </cell>
          <cell r="AU219">
            <v>80.900000000000006</v>
          </cell>
          <cell r="AV219">
            <v>121.3</v>
          </cell>
          <cell r="AW219">
            <v>277.7</v>
          </cell>
        </row>
        <row r="220">
          <cell r="AK220" t="str">
            <v>Jan'08</v>
          </cell>
          <cell r="AL220">
            <v>26.4</v>
          </cell>
          <cell r="AM220">
            <v>26.4</v>
          </cell>
          <cell r="AN220">
            <v>21.5</v>
          </cell>
          <cell r="AO220">
            <v>21.5</v>
          </cell>
          <cell r="AP220">
            <v>31.1</v>
          </cell>
          <cell r="AQ220">
            <v>31.1</v>
          </cell>
          <cell r="AR220">
            <v>28</v>
          </cell>
          <cell r="AS220">
            <v>28</v>
          </cell>
          <cell r="AT220">
            <v>90.8</v>
          </cell>
          <cell r="AU220" t="str">
            <v>-</v>
          </cell>
          <cell r="AV220">
            <v>110.5</v>
          </cell>
          <cell r="AW220">
            <v>260.10000000000002</v>
          </cell>
        </row>
        <row r="221">
          <cell r="AK221" t="str">
            <v>Feb'08</v>
          </cell>
          <cell r="AL221">
            <v>20.7</v>
          </cell>
          <cell r="AM221">
            <v>23.3</v>
          </cell>
          <cell r="AN221">
            <v>16.100000000000001</v>
          </cell>
          <cell r="AO221">
            <v>19</v>
          </cell>
          <cell r="AP221">
            <v>37.200000000000003</v>
          </cell>
          <cell r="AQ221">
            <v>34</v>
          </cell>
          <cell r="AR221">
            <v>30.8</v>
          </cell>
          <cell r="AS221">
            <v>29.3</v>
          </cell>
          <cell r="AT221">
            <v>90.8</v>
          </cell>
          <cell r="AU221" t="str">
            <v>-</v>
          </cell>
          <cell r="AV221">
            <v>110.8</v>
          </cell>
          <cell r="AW221">
            <v>268.8</v>
          </cell>
        </row>
        <row r="222">
          <cell r="AK222" t="str">
            <v>Mär'08</v>
          </cell>
          <cell r="AL222">
            <v>12.6</v>
          </cell>
          <cell r="AM222">
            <v>19</v>
          </cell>
          <cell r="AN222">
            <v>23.8</v>
          </cell>
          <cell r="AO222">
            <v>20.5</v>
          </cell>
          <cell r="AP222">
            <v>17.600000000000001</v>
          </cell>
          <cell r="AQ222">
            <v>28.7</v>
          </cell>
          <cell r="AR222">
            <v>19.399999999999999</v>
          </cell>
          <cell r="AS222">
            <v>26.2</v>
          </cell>
          <cell r="AT222">
            <v>90.8</v>
          </cell>
          <cell r="AU222" t="str">
            <v>-</v>
          </cell>
          <cell r="AV222">
            <v>86.2</v>
          </cell>
          <cell r="AW222">
            <v>249.7</v>
          </cell>
        </row>
        <row r="223">
          <cell r="AK223" t="str">
            <v>Apr'08</v>
          </cell>
          <cell r="AL223">
            <v>18.8</v>
          </cell>
          <cell r="AM223">
            <v>19</v>
          </cell>
          <cell r="AN223">
            <v>12.2</v>
          </cell>
          <cell r="AO223">
            <v>18.600000000000001</v>
          </cell>
          <cell r="AP223">
            <v>34</v>
          </cell>
          <cell r="AQ223">
            <v>29.7</v>
          </cell>
          <cell r="AR223">
            <v>26.4</v>
          </cell>
          <cell r="AS223">
            <v>26.2</v>
          </cell>
          <cell r="AT223">
            <v>93.8</v>
          </cell>
          <cell r="AU223" t="str">
            <v>-</v>
          </cell>
          <cell r="AV223">
            <v>122.4</v>
          </cell>
          <cell r="AW223">
            <v>283</v>
          </cell>
        </row>
        <row r="224">
          <cell r="AK224" t="str">
            <v>Mai'08</v>
          </cell>
          <cell r="AL224">
            <v>9.6</v>
          </cell>
          <cell r="AM224">
            <v>17.100000000000001</v>
          </cell>
          <cell r="AN224">
            <v>1.9</v>
          </cell>
          <cell r="AO224">
            <v>15.8</v>
          </cell>
          <cell r="AP224">
            <v>24.5</v>
          </cell>
          <cell r="AQ224">
            <v>28.8</v>
          </cell>
          <cell r="AR224">
            <v>17.100000000000001</v>
          </cell>
          <cell r="AS224">
            <v>24.7</v>
          </cell>
          <cell r="AT224">
            <v>93.8</v>
          </cell>
          <cell r="AU224" t="str">
            <v>-</v>
          </cell>
          <cell r="AV224">
            <v>101.3</v>
          </cell>
          <cell r="AW224">
            <v>251.3</v>
          </cell>
        </row>
        <row r="225">
          <cell r="AK225" t="str">
            <v>Jun'08</v>
          </cell>
          <cell r="AL225">
            <v>28.3</v>
          </cell>
          <cell r="AM225">
            <v>18.899999999999999</v>
          </cell>
          <cell r="AN225">
            <v>21.8</v>
          </cell>
          <cell r="AO225">
            <v>16.600000000000001</v>
          </cell>
          <cell r="AP225">
            <v>3.9</v>
          </cell>
          <cell r="AQ225">
            <v>25.2</v>
          </cell>
          <cell r="AR225">
            <v>9.3000000000000007</v>
          </cell>
          <cell r="AS225">
            <v>22.5</v>
          </cell>
          <cell r="AT225">
            <v>93.8</v>
          </cell>
          <cell r="AU225" t="str">
            <v>-</v>
          </cell>
          <cell r="AV225">
            <v>104.2</v>
          </cell>
          <cell r="AW225">
            <v>262.60000000000002</v>
          </cell>
        </row>
        <row r="226">
          <cell r="AK226" t="str">
            <v>Jul'08</v>
          </cell>
          <cell r="AL226">
            <v>23.2</v>
          </cell>
          <cell r="AM226">
            <v>19.5</v>
          </cell>
          <cell r="AN226">
            <v>20</v>
          </cell>
          <cell r="AO226">
            <v>17</v>
          </cell>
          <cell r="AP226">
            <v>14.1</v>
          </cell>
          <cell r="AQ226">
            <v>23.8</v>
          </cell>
          <cell r="AR226">
            <v>16</v>
          </cell>
          <cell r="AS226">
            <v>21.7</v>
          </cell>
          <cell r="AT226">
            <v>88.6</v>
          </cell>
          <cell r="AU226" t="str">
            <v>-</v>
          </cell>
          <cell r="AV226">
            <v>98.4</v>
          </cell>
          <cell r="AW226">
            <v>239</v>
          </cell>
        </row>
        <row r="227">
          <cell r="AK227" t="str">
            <v>Aug'08</v>
          </cell>
          <cell r="AL227">
            <v>14.8</v>
          </cell>
          <cell r="AM227">
            <v>19.100000000000001</v>
          </cell>
          <cell r="AN227">
            <v>-5.4</v>
          </cell>
          <cell r="AO227">
            <v>14.6</v>
          </cell>
          <cell r="AP227">
            <v>13.2</v>
          </cell>
          <cell r="AQ227">
            <v>22.6</v>
          </cell>
          <cell r="AR227">
            <v>7.7</v>
          </cell>
          <cell r="AS227">
            <v>20.100000000000001</v>
          </cell>
          <cell r="AT227">
            <v>88.6</v>
          </cell>
          <cell r="AU227" t="str">
            <v>-</v>
          </cell>
          <cell r="AV227">
            <v>82.3</v>
          </cell>
          <cell r="AW227">
            <v>240</v>
          </cell>
        </row>
        <row r="228">
          <cell r="AK228" t="str">
            <v>Sep'08</v>
          </cell>
          <cell r="AL228">
            <v>16.399999999999999</v>
          </cell>
          <cell r="AM228">
            <v>18.8</v>
          </cell>
          <cell r="AN228">
            <v>37.700000000000003</v>
          </cell>
          <cell r="AO228">
            <v>16.8</v>
          </cell>
          <cell r="AP228">
            <v>46.5</v>
          </cell>
          <cell r="AQ228">
            <v>25</v>
          </cell>
          <cell r="AR228">
            <v>43.9</v>
          </cell>
          <cell r="AS228">
            <v>22.4</v>
          </cell>
          <cell r="AT228">
            <v>88.6</v>
          </cell>
          <cell r="AU228" t="str">
            <v>-</v>
          </cell>
          <cell r="AV228">
            <v>94</v>
          </cell>
          <cell r="AW228">
            <v>229.8</v>
          </cell>
        </row>
        <row r="229">
          <cell r="AK229" t="str">
            <v>Okt'08</v>
          </cell>
          <cell r="AL229">
            <v>25.1</v>
          </cell>
          <cell r="AM229">
            <v>19.399999999999999</v>
          </cell>
          <cell r="AN229">
            <v>5.3</v>
          </cell>
          <cell r="AO229">
            <v>15.4</v>
          </cell>
          <cell r="AP229">
            <v>26.5</v>
          </cell>
          <cell r="AQ229">
            <v>25.2</v>
          </cell>
          <cell r="AR229">
            <v>20.399999999999999</v>
          </cell>
          <cell r="AS229">
            <v>22.2</v>
          </cell>
          <cell r="AT229">
            <v>90.3</v>
          </cell>
          <cell r="AU229" t="str">
            <v>-</v>
          </cell>
          <cell r="AV229">
            <v>92.1</v>
          </cell>
          <cell r="AW229">
            <v>199.9</v>
          </cell>
        </row>
        <row r="230">
          <cell r="AK230" t="str">
            <v>Nov'08</v>
          </cell>
          <cell r="AL230" t="str">
            <v>-</v>
          </cell>
          <cell r="AM230" t="str">
            <v>-</v>
          </cell>
          <cell r="AN230" t="str">
            <v>-</v>
          </cell>
          <cell r="AO230" t="str">
            <v>-</v>
          </cell>
          <cell r="AP230" t="str">
            <v>-</v>
          </cell>
          <cell r="AQ230" t="str">
            <v>-</v>
          </cell>
          <cell r="AR230" t="str">
            <v>-</v>
          </cell>
          <cell r="AS230" t="str">
            <v>-</v>
          </cell>
          <cell r="AT230">
            <v>90.3</v>
          </cell>
          <cell r="AU230" t="str">
            <v>-</v>
          </cell>
        </row>
        <row r="231">
          <cell r="AK231" t="str">
            <v>Dez'08</v>
          </cell>
          <cell r="AL231" t="str">
            <v>-</v>
          </cell>
          <cell r="AM231" t="str">
            <v>-</v>
          </cell>
          <cell r="AN231" t="str">
            <v>-</v>
          </cell>
          <cell r="AO231" t="str">
            <v>-</v>
          </cell>
          <cell r="AP231" t="str">
            <v>-</v>
          </cell>
          <cell r="AQ231" t="str">
            <v>-</v>
          </cell>
          <cell r="AR231" t="str">
            <v>-</v>
          </cell>
          <cell r="AS231" t="str">
            <v>-</v>
          </cell>
          <cell r="AT231">
            <v>90.3</v>
          </cell>
          <cell r="AU231" t="str">
            <v>-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DZ BANK">
      <a:dk1>
        <a:srgbClr val="000000"/>
      </a:dk1>
      <a:lt1>
        <a:srgbClr val="FFFFFF"/>
      </a:lt1>
      <a:dk2>
        <a:srgbClr val="707172"/>
      </a:dk2>
      <a:lt2>
        <a:srgbClr val="DFDEDD"/>
      </a:lt2>
      <a:accent1>
        <a:srgbClr val="F08200"/>
      </a:accent1>
      <a:accent2>
        <a:srgbClr val="0E3C8A"/>
      </a:accent2>
      <a:accent3>
        <a:srgbClr val="E6460F"/>
      </a:accent3>
      <a:accent4>
        <a:srgbClr val="86A8D0"/>
      </a:accent4>
      <a:accent5>
        <a:srgbClr val="707172"/>
      </a:accent5>
      <a:accent6>
        <a:srgbClr val="DFDEDD"/>
      </a:accent6>
      <a:hlink>
        <a:srgbClr val="000000"/>
      </a:hlink>
      <a:folHlink>
        <a:srgbClr val="00000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50"/>
  <sheetViews>
    <sheetView tabSelected="1" topLeftCell="L28" zoomScaleNormal="100" workbookViewId="0">
      <selection activeCell="P57" sqref="P57"/>
    </sheetView>
  </sheetViews>
  <sheetFormatPr baseColWidth="10" defaultRowHeight="13.2"/>
  <cols>
    <col min="1" max="16384" width="11.5546875" style="25"/>
  </cols>
  <sheetData>
    <row r="2" spans="3:21">
      <c r="C2" s="25" t="s">
        <v>239</v>
      </c>
    </row>
    <row r="3" spans="3:21">
      <c r="D3" s="26" t="s">
        <v>34</v>
      </c>
      <c r="E3" s="26"/>
      <c r="F3" s="26" t="s">
        <v>30</v>
      </c>
      <c r="G3" s="26" t="s">
        <v>31</v>
      </c>
      <c r="H3" s="26"/>
      <c r="I3" s="26" t="s">
        <v>152</v>
      </c>
      <c r="J3" s="26" t="s">
        <v>240</v>
      </c>
      <c r="K3" s="26" t="s">
        <v>38</v>
      </c>
      <c r="L3" s="26" t="s">
        <v>0</v>
      </c>
      <c r="M3" s="26" t="s">
        <v>33</v>
      </c>
      <c r="N3" s="26" t="s">
        <v>39</v>
      </c>
      <c r="O3" s="26" t="s">
        <v>36</v>
      </c>
      <c r="P3" s="26" t="s">
        <v>37</v>
      </c>
      <c r="Q3" s="26"/>
      <c r="R3" s="26" t="s">
        <v>172</v>
      </c>
      <c r="S3" s="26" t="s">
        <v>173</v>
      </c>
      <c r="T3" s="26" t="s">
        <v>174</v>
      </c>
      <c r="U3" s="26" t="s">
        <v>177</v>
      </c>
    </row>
    <row r="4" spans="3:21">
      <c r="C4" s="25" t="s">
        <v>241</v>
      </c>
      <c r="D4" s="25">
        <v>11.9</v>
      </c>
      <c r="F4" s="25">
        <v>12.1</v>
      </c>
      <c r="G4" s="25">
        <v>11.5</v>
      </c>
      <c r="I4" s="25">
        <v>7.9</v>
      </c>
      <c r="J4" s="25">
        <v>15.9</v>
      </c>
      <c r="K4" s="25">
        <v>10.199999999999999</v>
      </c>
      <c r="L4" s="25">
        <v>6.5</v>
      </c>
      <c r="M4" s="25">
        <v>18.3</v>
      </c>
      <c r="N4" s="25">
        <v>5.6</v>
      </c>
      <c r="O4" s="25">
        <v>5</v>
      </c>
      <c r="P4" s="25">
        <v>24.8</v>
      </c>
      <c r="R4" s="25">
        <v>12.4</v>
      </c>
      <c r="S4" s="25">
        <v>11.7</v>
      </c>
      <c r="T4" s="25">
        <v>12</v>
      </c>
      <c r="U4" s="25">
        <v>12.3</v>
      </c>
    </row>
    <row r="5" spans="3:21">
      <c r="C5" s="25" t="s">
        <v>46</v>
      </c>
      <c r="D5" s="25">
        <v>68.7</v>
      </c>
      <c r="F5" s="25">
        <v>69.2</v>
      </c>
      <c r="G5" s="25">
        <v>67.5</v>
      </c>
      <c r="I5" s="25">
        <v>64.7</v>
      </c>
      <c r="J5" s="25">
        <v>71.3</v>
      </c>
      <c r="K5" s="25">
        <v>75</v>
      </c>
      <c r="L5" s="25">
        <v>75.900000000000006</v>
      </c>
      <c r="M5" s="25">
        <v>63.3</v>
      </c>
      <c r="N5" s="25">
        <v>50.6</v>
      </c>
      <c r="O5" s="25">
        <v>69.2</v>
      </c>
      <c r="P5" s="25">
        <v>70.7</v>
      </c>
      <c r="R5" s="25">
        <v>66.099999999999994</v>
      </c>
      <c r="S5" s="25">
        <v>68.8</v>
      </c>
      <c r="T5" s="25">
        <v>71.400000000000006</v>
      </c>
      <c r="U5" s="25">
        <v>65.8</v>
      </c>
    </row>
    <row r="6" spans="3:21">
      <c r="C6" s="25" t="s">
        <v>47</v>
      </c>
      <c r="D6" s="25">
        <v>15.1</v>
      </c>
      <c r="F6" s="25">
        <v>15.4</v>
      </c>
      <c r="G6" s="25">
        <v>14.3</v>
      </c>
      <c r="I6" s="25">
        <v>22.8</v>
      </c>
      <c r="J6" s="25">
        <v>10.4</v>
      </c>
      <c r="K6" s="25">
        <v>13</v>
      </c>
      <c r="L6" s="25">
        <v>15.1</v>
      </c>
      <c r="M6" s="25">
        <v>12.5</v>
      </c>
      <c r="N6" s="25">
        <v>27</v>
      </c>
      <c r="O6" s="25">
        <v>19.2</v>
      </c>
      <c r="P6" s="25">
        <v>2.5</v>
      </c>
      <c r="R6" s="25">
        <v>14.1</v>
      </c>
      <c r="S6" s="25">
        <v>16</v>
      </c>
      <c r="T6" s="25">
        <v>14.6</v>
      </c>
      <c r="U6" s="25">
        <v>19.3</v>
      </c>
    </row>
    <row r="7" spans="3:21">
      <c r="C7" s="25" t="s">
        <v>48</v>
      </c>
      <c r="D7" s="25">
        <v>3.7</v>
      </c>
      <c r="F7" s="25">
        <v>2.8</v>
      </c>
      <c r="G7" s="25">
        <v>6.3</v>
      </c>
      <c r="I7" s="25">
        <v>4.3</v>
      </c>
      <c r="J7" s="25">
        <v>2.2999999999999998</v>
      </c>
      <c r="K7" s="25">
        <v>0.9</v>
      </c>
      <c r="L7" s="25">
        <v>2.2000000000000002</v>
      </c>
      <c r="M7" s="25">
        <v>4.2</v>
      </c>
      <c r="N7" s="25">
        <v>16.899999999999999</v>
      </c>
      <c r="O7" s="25">
        <v>5</v>
      </c>
      <c r="P7" s="25">
        <v>1.3</v>
      </c>
      <c r="R7" s="25">
        <v>7.4</v>
      </c>
      <c r="S7" s="25">
        <v>3.2</v>
      </c>
      <c r="T7" s="25">
        <v>2</v>
      </c>
      <c r="U7" s="25">
        <v>1.8</v>
      </c>
    </row>
    <row r="8" spans="3:21">
      <c r="C8" s="26" t="s">
        <v>59</v>
      </c>
      <c r="D8" s="27">
        <f>D4+D5-D6-D7</f>
        <v>61.800000000000011</v>
      </c>
      <c r="E8" s="27"/>
      <c r="F8" s="27">
        <f>F4+F5-F6-F7</f>
        <v>63.099999999999994</v>
      </c>
      <c r="G8" s="27">
        <f>G4+G5-G6-G7</f>
        <v>58.400000000000006</v>
      </c>
      <c r="H8" s="27"/>
      <c r="I8" s="27">
        <f t="shared" ref="I8:P8" si="0">I4+I5-I6-I7</f>
        <v>45.500000000000014</v>
      </c>
      <c r="J8" s="27">
        <f t="shared" si="0"/>
        <v>74.5</v>
      </c>
      <c r="K8" s="27">
        <f t="shared" si="0"/>
        <v>71.3</v>
      </c>
      <c r="L8" s="27">
        <f t="shared" si="0"/>
        <v>65.100000000000009</v>
      </c>
      <c r="M8" s="27">
        <f t="shared" si="0"/>
        <v>64.899999999999991</v>
      </c>
      <c r="N8" s="27">
        <f t="shared" si="0"/>
        <v>12.300000000000004</v>
      </c>
      <c r="O8" s="27">
        <f t="shared" si="0"/>
        <v>50</v>
      </c>
      <c r="P8" s="27">
        <f t="shared" si="0"/>
        <v>91.7</v>
      </c>
      <c r="Q8" s="27"/>
      <c r="R8" s="27">
        <f t="shared" ref="R8:U8" si="1">R4+R5-R6-R7</f>
        <v>57.000000000000007</v>
      </c>
      <c r="S8" s="27">
        <f t="shared" si="1"/>
        <v>61.3</v>
      </c>
      <c r="T8" s="27">
        <f t="shared" si="1"/>
        <v>66.800000000000011</v>
      </c>
      <c r="U8" s="27">
        <f t="shared" si="1"/>
        <v>57</v>
      </c>
    </row>
    <row r="10" spans="3:21">
      <c r="C10" s="25" t="s">
        <v>242</v>
      </c>
    </row>
    <row r="11" spans="3:21">
      <c r="C11" s="25" t="s">
        <v>243</v>
      </c>
      <c r="D11" s="26" t="s">
        <v>34</v>
      </c>
      <c r="E11" s="26"/>
      <c r="F11" s="26" t="s">
        <v>30</v>
      </c>
      <c r="G11" s="26" t="s">
        <v>31</v>
      </c>
      <c r="H11" s="26"/>
      <c r="I11" s="26" t="s">
        <v>152</v>
      </c>
      <c r="J11" s="26" t="s">
        <v>240</v>
      </c>
      <c r="K11" s="26" t="s">
        <v>38</v>
      </c>
      <c r="L11" s="26" t="s">
        <v>0</v>
      </c>
      <c r="M11" s="26" t="s">
        <v>33</v>
      </c>
      <c r="N11" s="26" t="s">
        <v>39</v>
      </c>
      <c r="O11" s="26" t="s">
        <v>36</v>
      </c>
      <c r="P11" s="26" t="s">
        <v>37</v>
      </c>
      <c r="Q11" s="26"/>
      <c r="R11" s="26" t="s">
        <v>172</v>
      </c>
      <c r="S11" s="26" t="s">
        <v>173</v>
      </c>
      <c r="T11" s="26" t="s">
        <v>174</v>
      </c>
      <c r="U11" s="26" t="s">
        <v>177</v>
      </c>
    </row>
    <row r="12" spans="3:21">
      <c r="C12" s="25" t="s">
        <v>241</v>
      </c>
      <c r="D12" s="25">
        <v>10.7</v>
      </c>
      <c r="F12" s="25">
        <v>10.8</v>
      </c>
      <c r="G12" s="25">
        <v>10.6</v>
      </c>
      <c r="I12" s="25">
        <v>9.4</v>
      </c>
      <c r="J12" s="25">
        <v>12</v>
      </c>
      <c r="K12" s="25">
        <v>14.9</v>
      </c>
      <c r="L12" s="25">
        <v>8.6</v>
      </c>
      <c r="M12" s="25">
        <v>9.1</v>
      </c>
      <c r="N12" s="25">
        <v>3.5</v>
      </c>
      <c r="O12" s="25">
        <v>6.7</v>
      </c>
      <c r="P12" s="25">
        <v>23</v>
      </c>
      <c r="R12" s="25">
        <v>9.6</v>
      </c>
      <c r="S12" s="25">
        <v>9.9</v>
      </c>
      <c r="T12" s="25">
        <v>12.7</v>
      </c>
      <c r="U12" s="25">
        <v>15.1</v>
      </c>
    </row>
    <row r="13" spans="3:21">
      <c r="C13" s="25" t="s">
        <v>46</v>
      </c>
      <c r="D13" s="25">
        <v>65.099999999999994</v>
      </c>
      <c r="F13" s="25">
        <v>66.7</v>
      </c>
      <c r="G13" s="25">
        <v>60.8</v>
      </c>
      <c r="I13" s="25">
        <v>55.6</v>
      </c>
      <c r="J13" s="25">
        <v>66.2</v>
      </c>
      <c r="K13" s="25">
        <v>66.2</v>
      </c>
      <c r="L13" s="25">
        <v>69.3</v>
      </c>
      <c r="M13" s="25">
        <v>71.400000000000006</v>
      </c>
      <c r="N13" s="25">
        <v>61.6</v>
      </c>
      <c r="O13" s="25">
        <v>65.400000000000006</v>
      </c>
      <c r="P13" s="25">
        <v>74</v>
      </c>
      <c r="R13" s="25">
        <v>61.6</v>
      </c>
      <c r="S13" s="25">
        <v>65.3</v>
      </c>
      <c r="T13" s="25">
        <v>64.3</v>
      </c>
      <c r="U13" s="25">
        <v>68.5</v>
      </c>
    </row>
    <row r="14" spans="3:21">
      <c r="C14" s="25" t="s">
        <v>47</v>
      </c>
      <c r="D14" s="25">
        <v>18</v>
      </c>
      <c r="F14" s="25">
        <v>16.8</v>
      </c>
      <c r="G14" s="25">
        <v>21.2</v>
      </c>
      <c r="I14" s="25">
        <v>22.9</v>
      </c>
      <c r="J14" s="25">
        <v>18.100000000000001</v>
      </c>
      <c r="K14" s="25">
        <v>14.9</v>
      </c>
      <c r="L14" s="25">
        <v>17.2</v>
      </c>
      <c r="M14" s="25">
        <v>13</v>
      </c>
      <c r="N14" s="25">
        <v>27.9</v>
      </c>
      <c r="O14" s="25">
        <v>22.1</v>
      </c>
      <c r="P14" s="25">
        <v>2</v>
      </c>
      <c r="R14" s="25">
        <v>18.100000000000001</v>
      </c>
      <c r="S14" s="25">
        <v>18.399999999999999</v>
      </c>
      <c r="T14" s="25">
        <v>19.399999999999999</v>
      </c>
      <c r="U14" s="25">
        <v>13.7</v>
      </c>
    </row>
    <row r="15" spans="3:21">
      <c r="C15" s="25" t="s">
        <v>48</v>
      </c>
      <c r="D15" s="25">
        <v>5.0999999999999996</v>
      </c>
      <c r="F15" s="25">
        <v>4.3</v>
      </c>
      <c r="G15" s="25">
        <v>7.1</v>
      </c>
      <c r="I15" s="25">
        <v>10.3</v>
      </c>
      <c r="J15" s="25">
        <v>3.2</v>
      </c>
      <c r="K15" s="25">
        <v>4.0999999999999996</v>
      </c>
      <c r="L15" s="25">
        <v>3.7</v>
      </c>
      <c r="M15" s="25">
        <v>6.5</v>
      </c>
      <c r="N15" s="25">
        <v>5.8</v>
      </c>
      <c r="O15" s="25">
        <v>3.8</v>
      </c>
      <c r="P15" s="25">
        <v>0</v>
      </c>
      <c r="R15" s="25">
        <v>10.199999999999999</v>
      </c>
      <c r="S15" s="25">
        <v>5</v>
      </c>
      <c r="T15" s="25">
        <v>2.4</v>
      </c>
      <c r="U15" s="25">
        <v>2.7</v>
      </c>
    </row>
    <row r="16" spans="3:21">
      <c r="C16" s="26" t="s">
        <v>59</v>
      </c>
      <c r="D16" s="27">
        <f>D12+D13-D14-D15</f>
        <v>52.699999999999996</v>
      </c>
      <c r="E16" s="27"/>
      <c r="F16" s="27">
        <f t="shared" ref="F16:G16" si="2">F12+F13-F14-F15</f>
        <v>56.400000000000006</v>
      </c>
      <c r="G16" s="27">
        <f t="shared" si="2"/>
        <v>43.099999999999987</v>
      </c>
      <c r="H16" s="27"/>
      <c r="I16" s="27">
        <f t="shared" ref="I16:P16" si="3">I12+I13-I14-I15</f>
        <v>31.8</v>
      </c>
      <c r="J16" s="27">
        <f t="shared" si="3"/>
        <v>56.9</v>
      </c>
      <c r="K16" s="27">
        <f t="shared" si="3"/>
        <v>62.1</v>
      </c>
      <c r="L16" s="27">
        <f t="shared" si="3"/>
        <v>56.999999999999986</v>
      </c>
      <c r="M16" s="27">
        <f t="shared" si="3"/>
        <v>61</v>
      </c>
      <c r="N16" s="27">
        <f t="shared" si="3"/>
        <v>31.399999999999995</v>
      </c>
      <c r="O16" s="27">
        <f t="shared" si="3"/>
        <v>46.20000000000001</v>
      </c>
      <c r="P16" s="27">
        <f t="shared" si="3"/>
        <v>95</v>
      </c>
      <c r="Q16" s="27"/>
      <c r="R16" s="27">
        <f t="shared" ref="R16:U16" si="4">R12+R13-R14-R15</f>
        <v>42.900000000000006</v>
      </c>
      <c r="S16" s="27">
        <f t="shared" si="4"/>
        <v>51.800000000000004</v>
      </c>
      <c r="T16" s="27">
        <f t="shared" si="4"/>
        <v>55.2</v>
      </c>
      <c r="U16" s="27">
        <f t="shared" si="4"/>
        <v>67.199999999999989</v>
      </c>
    </row>
    <row r="18" spans="3:21">
      <c r="C18" s="25" t="s">
        <v>244</v>
      </c>
    </row>
    <row r="19" spans="3:21">
      <c r="C19" s="25" t="s">
        <v>245</v>
      </c>
      <c r="D19" s="26" t="s">
        <v>34</v>
      </c>
      <c r="E19" s="26"/>
      <c r="F19" s="26" t="s">
        <v>30</v>
      </c>
      <c r="G19" s="26" t="s">
        <v>31</v>
      </c>
      <c r="H19" s="26"/>
      <c r="I19" s="26" t="s">
        <v>152</v>
      </c>
      <c r="J19" s="26" t="s">
        <v>240</v>
      </c>
      <c r="K19" s="26" t="s">
        <v>38</v>
      </c>
      <c r="L19" s="26" t="s">
        <v>0</v>
      </c>
      <c r="M19" s="26" t="s">
        <v>33</v>
      </c>
      <c r="N19" s="26" t="s">
        <v>39</v>
      </c>
      <c r="O19" s="26" t="s">
        <v>36</v>
      </c>
      <c r="P19" s="26" t="s">
        <v>37</v>
      </c>
      <c r="Q19" s="26"/>
      <c r="R19" s="26" t="s">
        <v>172</v>
      </c>
      <c r="S19" s="26" t="s">
        <v>173</v>
      </c>
      <c r="T19" s="26" t="s">
        <v>174</v>
      </c>
      <c r="U19" s="26" t="s">
        <v>177</v>
      </c>
    </row>
    <row r="20" spans="3:21">
      <c r="C20" s="25" t="s">
        <v>241</v>
      </c>
      <c r="D20" s="25">
        <v>6.1</v>
      </c>
      <c r="F20" s="25">
        <v>5.7</v>
      </c>
      <c r="G20" s="25">
        <v>7.4</v>
      </c>
      <c r="I20" s="25">
        <v>2.2000000000000002</v>
      </c>
      <c r="J20" s="25">
        <v>5.0999999999999996</v>
      </c>
      <c r="K20" s="25">
        <v>14.9</v>
      </c>
      <c r="L20" s="25">
        <v>5.5</v>
      </c>
      <c r="M20" s="25">
        <v>9.1</v>
      </c>
      <c r="N20" s="25">
        <v>2.2999999999999998</v>
      </c>
      <c r="O20" s="25">
        <v>11.5</v>
      </c>
      <c r="P20" s="25">
        <v>7</v>
      </c>
      <c r="R20" s="25">
        <v>4.5</v>
      </c>
      <c r="S20" s="25">
        <v>4.7</v>
      </c>
      <c r="T20" s="25">
        <v>8.6999999999999993</v>
      </c>
      <c r="U20" s="25">
        <v>8.1999999999999993</v>
      </c>
    </row>
    <row r="21" spans="3:21">
      <c r="C21" s="25" t="s">
        <v>46</v>
      </c>
      <c r="D21" s="25">
        <v>45.3</v>
      </c>
      <c r="F21" s="25">
        <v>45</v>
      </c>
      <c r="G21" s="25">
        <v>45.9</v>
      </c>
      <c r="I21" s="25">
        <v>38.6</v>
      </c>
      <c r="J21" s="25">
        <v>39.4</v>
      </c>
      <c r="K21" s="25">
        <v>32.4</v>
      </c>
      <c r="L21" s="25">
        <v>43.6</v>
      </c>
      <c r="M21" s="25">
        <v>40.299999999999997</v>
      </c>
      <c r="N21" s="25">
        <v>52.3</v>
      </c>
      <c r="O21" s="25">
        <v>50</v>
      </c>
      <c r="P21" s="25">
        <v>78</v>
      </c>
      <c r="R21" s="25">
        <v>41.8</v>
      </c>
      <c r="S21" s="25">
        <v>46.7</v>
      </c>
      <c r="T21" s="25">
        <v>41.7</v>
      </c>
      <c r="U21" s="25">
        <v>58.9</v>
      </c>
    </row>
    <row r="22" spans="3:21">
      <c r="C22" s="25" t="s">
        <v>47</v>
      </c>
      <c r="D22" s="25">
        <v>28</v>
      </c>
      <c r="F22" s="25">
        <v>28.2</v>
      </c>
      <c r="G22" s="25">
        <v>27.6</v>
      </c>
      <c r="I22" s="25">
        <v>37.200000000000003</v>
      </c>
      <c r="J22" s="25">
        <v>31</v>
      </c>
      <c r="K22" s="25">
        <v>21.6</v>
      </c>
      <c r="L22" s="25">
        <v>25.2</v>
      </c>
      <c r="M22" s="25">
        <v>28.6</v>
      </c>
      <c r="N22" s="25">
        <v>30.2</v>
      </c>
      <c r="O22" s="25">
        <v>23.1</v>
      </c>
      <c r="P22" s="25">
        <v>13</v>
      </c>
      <c r="R22" s="25">
        <v>31.6</v>
      </c>
      <c r="S22" s="25">
        <v>26.9</v>
      </c>
      <c r="T22" s="25">
        <v>31</v>
      </c>
      <c r="U22" s="25">
        <v>20.5</v>
      </c>
    </row>
    <row r="23" spans="3:21">
      <c r="C23" s="25" t="s">
        <v>48</v>
      </c>
      <c r="D23" s="25">
        <v>19.8</v>
      </c>
      <c r="F23" s="25">
        <v>20.3</v>
      </c>
      <c r="G23" s="25">
        <v>18.399999999999999</v>
      </c>
      <c r="I23" s="25">
        <v>20.6</v>
      </c>
      <c r="J23" s="25">
        <v>24.1</v>
      </c>
      <c r="K23" s="25">
        <v>29.7</v>
      </c>
      <c r="L23" s="25">
        <v>25.8</v>
      </c>
      <c r="M23" s="25">
        <v>19.5</v>
      </c>
      <c r="N23" s="25">
        <v>15.1</v>
      </c>
      <c r="O23" s="25">
        <v>13.5</v>
      </c>
      <c r="P23" s="25">
        <v>2</v>
      </c>
      <c r="R23" s="25">
        <v>20.9</v>
      </c>
      <c r="S23" s="25">
        <v>20.7</v>
      </c>
      <c r="T23" s="25">
        <v>17.899999999999999</v>
      </c>
      <c r="U23" s="25">
        <v>12.3</v>
      </c>
    </row>
    <row r="24" spans="3:21">
      <c r="C24" s="26" t="s">
        <v>59</v>
      </c>
      <c r="D24" s="27">
        <f>D20+D21-D22-D23</f>
        <v>3.5999999999999979</v>
      </c>
      <c r="E24" s="27"/>
      <c r="F24" s="27">
        <f t="shared" ref="F24:U24" si="5">F20+F21-F22-F23</f>
        <v>2.2000000000000028</v>
      </c>
      <c r="G24" s="27">
        <f t="shared" si="5"/>
        <v>7.2999999999999972</v>
      </c>
      <c r="H24" s="27"/>
      <c r="I24" s="27">
        <f t="shared" ref="I24:P24" si="6">I20+I21-I22-I23</f>
        <v>-17</v>
      </c>
      <c r="J24" s="27">
        <f t="shared" si="6"/>
        <v>-10.600000000000001</v>
      </c>
      <c r="K24" s="27">
        <f t="shared" si="6"/>
        <v>-4.0000000000000036</v>
      </c>
      <c r="L24" s="27">
        <f t="shared" si="6"/>
        <v>-1.8999999999999986</v>
      </c>
      <c r="M24" s="27">
        <f t="shared" si="6"/>
        <v>1.2999999999999972</v>
      </c>
      <c r="N24" s="27">
        <f t="shared" si="6"/>
        <v>9.2999999999999954</v>
      </c>
      <c r="O24" s="27">
        <f t="shared" si="6"/>
        <v>24.9</v>
      </c>
      <c r="P24" s="27">
        <f t="shared" si="6"/>
        <v>70</v>
      </c>
      <c r="Q24" s="27"/>
      <c r="R24" s="27">
        <f t="shared" si="5"/>
        <v>-6.2000000000000028</v>
      </c>
      <c r="S24" s="27">
        <f t="shared" si="5"/>
        <v>3.8000000000000078</v>
      </c>
      <c r="T24" s="27">
        <f t="shared" si="5"/>
        <v>1.5000000000000071</v>
      </c>
      <c r="U24" s="27">
        <f t="shared" si="5"/>
        <v>34.299999999999997</v>
      </c>
    </row>
    <row r="29" spans="3:21">
      <c r="O29" s="26" t="s">
        <v>246</v>
      </c>
    </row>
    <row r="50" spans="15:15">
      <c r="O50" s="28" t="s">
        <v>247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0"/>
  <sheetViews>
    <sheetView topLeftCell="A74" zoomScaleNormal="100" workbookViewId="0">
      <selection activeCell="P57" sqref="P57"/>
    </sheetView>
  </sheetViews>
  <sheetFormatPr baseColWidth="10" defaultColWidth="11.44140625" defaultRowHeight="13.2"/>
  <cols>
    <col min="1" max="16384" width="11.44140625" style="4"/>
  </cols>
  <sheetData>
    <row r="3" spans="1:16" ht="26.4">
      <c r="A3" s="3" t="s">
        <v>581</v>
      </c>
      <c r="E3" s="16" t="s">
        <v>582</v>
      </c>
      <c r="F3" s="4" t="s">
        <v>583</v>
      </c>
      <c r="G3" s="4" t="s">
        <v>584</v>
      </c>
      <c r="H3" s="4" t="s">
        <v>585</v>
      </c>
      <c r="I3" s="4" t="s">
        <v>586</v>
      </c>
      <c r="J3" s="4" t="s">
        <v>587</v>
      </c>
      <c r="K3" s="4" t="s">
        <v>588</v>
      </c>
      <c r="L3" s="4" t="s">
        <v>589</v>
      </c>
      <c r="M3" s="4" t="s">
        <v>590</v>
      </c>
      <c r="N3" s="4" t="s">
        <v>591</v>
      </c>
      <c r="O3" s="4" t="s">
        <v>592</v>
      </c>
      <c r="P3" s="4" t="s">
        <v>593</v>
      </c>
    </row>
    <row r="4" spans="1:16">
      <c r="B4" s="4" t="s">
        <v>594</v>
      </c>
      <c r="C4" s="4" t="s">
        <v>30</v>
      </c>
      <c r="D4" s="4" t="s">
        <v>31</v>
      </c>
      <c r="E4" s="4" t="s">
        <v>44</v>
      </c>
      <c r="F4" s="4" t="s">
        <v>50</v>
      </c>
      <c r="G4" s="4" t="s">
        <v>51</v>
      </c>
      <c r="H4" s="4" t="s">
        <v>52</v>
      </c>
      <c r="I4" s="4" t="s">
        <v>37</v>
      </c>
      <c r="J4" s="4" t="s">
        <v>36</v>
      </c>
      <c r="K4" s="4" t="s">
        <v>33</v>
      </c>
      <c r="L4" s="4" t="s">
        <v>32</v>
      </c>
      <c r="M4" s="4" t="s">
        <v>595</v>
      </c>
      <c r="N4" s="4" t="s">
        <v>0</v>
      </c>
      <c r="O4" s="4" t="s">
        <v>38</v>
      </c>
      <c r="P4" s="4" t="s">
        <v>39</v>
      </c>
    </row>
    <row r="5" spans="1:16" s="58" customFormat="1">
      <c r="A5" s="58" t="s">
        <v>35</v>
      </c>
      <c r="B5" s="58">
        <v>76.199999999999989</v>
      </c>
      <c r="C5" s="58">
        <v>77.899999999999991</v>
      </c>
      <c r="D5" s="58">
        <v>71.3</v>
      </c>
      <c r="E5" s="58">
        <v>53.5</v>
      </c>
      <c r="F5" s="58">
        <v>76.116071428571431</v>
      </c>
      <c r="G5" s="58">
        <v>74.599999999999994</v>
      </c>
      <c r="H5" s="58">
        <v>79.2</v>
      </c>
      <c r="I5" s="58">
        <v>93.9</v>
      </c>
      <c r="J5" s="58">
        <v>68.099999999999994</v>
      </c>
      <c r="K5" s="58">
        <v>79.5</v>
      </c>
      <c r="L5" s="58">
        <v>66.5</v>
      </c>
      <c r="M5" s="58">
        <v>81.400000000000006</v>
      </c>
      <c r="N5" s="58">
        <v>77.599999999999994</v>
      </c>
      <c r="O5" s="58">
        <v>76.7</v>
      </c>
      <c r="P5" s="58">
        <v>67.600000000000009</v>
      </c>
    </row>
    <row r="6" spans="1:16">
      <c r="A6" s="58" t="s">
        <v>190</v>
      </c>
      <c r="B6" s="58">
        <v>80.600000000000009</v>
      </c>
      <c r="C6" s="58">
        <v>81.3</v>
      </c>
      <c r="D6" s="58">
        <v>79</v>
      </c>
      <c r="E6" s="58">
        <v>45.5</v>
      </c>
      <c r="F6" s="58">
        <v>80.691964285714292</v>
      </c>
      <c r="G6" s="58">
        <v>83.199999999999989</v>
      </c>
      <c r="H6" s="58">
        <v>79.7</v>
      </c>
      <c r="I6" s="58">
        <v>95.5</v>
      </c>
      <c r="J6" s="58">
        <v>74.2</v>
      </c>
      <c r="K6" s="58">
        <v>81.599999999999994</v>
      </c>
      <c r="L6" s="58">
        <v>72.600000000000009</v>
      </c>
      <c r="M6" s="58">
        <v>87.2</v>
      </c>
      <c r="N6" s="58">
        <v>82.4</v>
      </c>
      <c r="O6" s="58">
        <v>85.2</v>
      </c>
      <c r="P6" s="58">
        <v>56.2</v>
      </c>
    </row>
    <row r="7" spans="1:16">
      <c r="A7" s="58" t="s">
        <v>156</v>
      </c>
      <c r="B7" s="58">
        <v>86.399999999999991</v>
      </c>
      <c r="C7" s="58">
        <v>88.7</v>
      </c>
      <c r="D7" s="58">
        <v>80.3</v>
      </c>
      <c r="E7" s="58">
        <v>41.7</v>
      </c>
      <c r="F7" s="58">
        <v>85.404789053591784</v>
      </c>
      <c r="G7" s="58">
        <v>88.899999999999991</v>
      </c>
      <c r="H7" s="58">
        <v>91.100000000000009</v>
      </c>
      <c r="I7" s="58">
        <v>96.5</v>
      </c>
      <c r="J7" s="58">
        <v>86.5</v>
      </c>
      <c r="K7" s="58">
        <v>93.2</v>
      </c>
      <c r="L7" s="58">
        <v>84.6</v>
      </c>
      <c r="M7" s="58">
        <v>89.6</v>
      </c>
      <c r="N7" s="58">
        <v>87.800000000000011</v>
      </c>
      <c r="O7" s="58">
        <v>78.5</v>
      </c>
      <c r="P7" s="58">
        <v>64.7</v>
      </c>
    </row>
    <row r="8" spans="1:16">
      <c r="B8" s="3"/>
    </row>
    <row r="13" spans="1:16" ht="26.4">
      <c r="A13" s="3" t="s">
        <v>596</v>
      </c>
      <c r="C13" s="3"/>
      <c r="D13" s="3"/>
      <c r="E13" s="16" t="s">
        <v>582</v>
      </c>
      <c r="F13" s="4" t="s">
        <v>583</v>
      </c>
      <c r="G13" s="4" t="s">
        <v>584</v>
      </c>
      <c r="H13" s="4" t="s">
        <v>585</v>
      </c>
      <c r="I13" s="4" t="s">
        <v>590</v>
      </c>
      <c r="J13" s="4" t="s">
        <v>586</v>
      </c>
      <c r="K13" s="4" t="s">
        <v>588</v>
      </c>
      <c r="L13" s="4" t="s">
        <v>591</v>
      </c>
      <c r="M13" s="4" t="s">
        <v>597</v>
      </c>
      <c r="N13" s="4" t="s">
        <v>593</v>
      </c>
      <c r="O13" s="4" t="s">
        <v>589</v>
      </c>
      <c r="P13" s="4" t="s">
        <v>592</v>
      </c>
    </row>
    <row r="14" spans="1:16" ht="52.8">
      <c r="B14" s="4" t="s">
        <v>594</v>
      </c>
      <c r="C14" s="4" t="s">
        <v>30</v>
      </c>
      <c r="D14" s="4" t="s">
        <v>31</v>
      </c>
      <c r="E14" s="4" t="s">
        <v>44</v>
      </c>
      <c r="F14" s="4" t="s">
        <v>50</v>
      </c>
      <c r="G14" s="4" t="s">
        <v>51</v>
      </c>
      <c r="H14" s="4" t="s">
        <v>52</v>
      </c>
      <c r="I14" s="4" t="s">
        <v>598</v>
      </c>
      <c r="J14" s="4" t="s">
        <v>37</v>
      </c>
      <c r="K14" s="4" t="s">
        <v>33</v>
      </c>
      <c r="L14" s="4" t="s">
        <v>0</v>
      </c>
      <c r="M14" s="78" t="s">
        <v>23</v>
      </c>
      <c r="N14" s="4" t="s">
        <v>39</v>
      </c>
      <c r="O14" s="78" t="s">
        <v>599</v>
      </c>
      <c r="P14" s="4" t="s">
        <v>38</v>
      </c>
    </row>
    <row r="15" spans="1:16" s="58" customFormat="1">
      <c r="A15" s="58" t="s">
        <v>35</v>
      </c>
      <c r="B15" s="58">
        <v>10.200000000000001</v>
      </c>
      <c r="C15" s="58">
        <v>11.3</v>
      </c>
      <c r="D15" s="58">
        <v>7.3000000000000007</v>
      </c>
      <c r="E15" s="58">
        <v>3.5</v>
      </c>
      <c r="F15" s="58">
        <v>11.718749999999998</v>
      </c>
      <c r="G15" s="58">
        <v>5.0999999999999996</v>
      </c>
      <c r="H15" s="58">
        <v>13.5</v>
      </c>
      <c r="I15" s="58">
        <v>24.900000000000002</v>
      </c>
      <c r="J15" s="58">
        <v>23.6</v>
      </c>
      <c r="K15" s="58">
        <v>18</v>
      </c>
      <c r="L15" s="58">
        <v>6.6000000000000014</v>
      </c>
      <c r="M15" s="58">
        <v>4.7999999999999989</v>
      </c>
      <c r="N15" s="58">
        <v>2</v>
      </c>
      <c r="O15" s="58">
        <v>-1.8999999999999986</v>
      </c>
      <c r="P15" s="58">
        <v>-2.9000000000000004</v>
      </c>
    </row>
    <row r="16" spans="1:16">
      <c r="A16" s="58" t="s">
        <v>190</v>
      </c>
      <c r="B16" s="58">
        <v>7.2999999999999989</v>
      </c>
      <c r="C16" s="58">
        <v>8.1</v>
      </c>
      <c r="D16" s="58">
        <v>5</v>
      </c>
      <c r="E16" s="58">
        <v>-13.7</v>
      </c>
      <c r="F16" s="58">
        <v>7.4776785714285712</v>
      </c>
      <c r="G16" s="58">
        <v>6.4</v>
      </c>
      <c r="H16" s="58">
        <v>10.199999999999999</v>
      </c>
      <c r="I16" s="58">
        <v>15.099999999999998</v>
      </c>
      <c r="J16" s="58">
        <v>14.000000000000002</v>
      </c>
      <c r="K16" s="58">
        <v>16.600000000000001</v>
      </c>
      <c r="L16" s="58">
        <v>8.1999999999999993</v>
      </c>
      <c r="M16" s="58">
        <v>5.8000000000000007</v>
      </c>
      <c r="N16" s="58">
        <v>-12.400000000000002</v>
      </c>
      <c r="O16" s="58">
        <v>-5.8000000000000007</v>
      </c>
      <c r="P16" s="58">
        <v>17.600000000000001</v>
      </c>
    </row>
    <row r="17" spans="1:16">
      <c r="A17" s="58" t="s">
        <v>156</v>
      </c>
      <c r="B17" s="58">
        <v>18.3</v>
      </c>
      <c r="C17" s="58">
        <v>19</v>
      </c>
      <c r="D17" s="58">
        <v>16.5</v>
      </c>
      <c r="E17" s="79">
        <v>0.4</v>
      </c>
      <c r="F17" s="58">
        <v>18.015963511972636</v>
      </c>
      <c r="G17" s="58">
        <v>21.099999999999998</v>
      </c>
      <c r="H17" s="58">
        <v>16.299999999999997</v>
      </c>
      <c r="I17" s="58">
        <v>26</v>
      </c>
      <c r="J17" s="58">
        <v>31</v>
      </c>
      <c r="K17" s="58">
        <v>35.900000000000006</v>
      </c>
      <c r="L17" s="58">
        <v>17.900000000000002</v>
      </c>
      <c r="M17" s="58">
        <v>7.7999999999999989</v>
      </c>
      <c r="N17" s="58">
        <v>2.8999999999999986</v>
      </c>
      <c r="O17" s="58">
        <v>9.6</v>
      </c>
      <c r="P17" s="58">
        <v>15.3</v>
      </c>
    </row>
    <row r="18" spans="1:16">
      <c r="A18" s="3"/>
      <c r="B18" s="3"/>
      <c r="C18" s="3"/>
      <c r="D18" s="3"/>
      <c r="E18" s="3"/>
      <c r="F18" s="3"/>
      <c r="G18" s="3"/>
      <c r="H18" s="3"/>
    </row>
    <row r="19" spans="1:16">
      <c r="A19" s="3" t="s">
        <v>600</v>
      </c>
      <c r="B19" s="3">
        <f t="shared" ref="B19:P19" si="0">B15-B16</f>
        <v>2.9000000000000021</v>
      </c>
      <c r="C19" s="3">
        <f t="shared" si="0"/>
        <v>3.2000000000000011</v>
      </c>
      <c r="D19" s="3">
        <f t="shared" si="0"/>
        <v>2.3000000000000007</v>
      </c>
      <c r="E19" s="3">
        <f t="shared" si="0"/>
        <v>17.2</v>
      </c>
      <c r="F19" s="3">
        <f t="shared" si="0"/>
        <v>4.241071428571427</v>
      </c>
      <c r="G19" s="3">
        <f t="shared" si="0"/>
        <v>-1.3000000000000007</v>
      </c>
      <c r="H19" s="3">
        <f t="shared" si="0"/>
        <v>3.3000000000000007</v>
      </c>
      <c r="I19" s="3">
        <f t="shared" si="0"/>
        <v>9.8000000000000043</v>
      </c>
      <c r="J19" s="3">
        <f t="shared" si="0"/>
        <v>9.6</v>
      </c>
      <c r="K19" s="3">
        <f t="shared" si="0"/>
        <v>1.3999999999999986</v>
      </c>
      <c r="L19" s="3">
        <f t="shared" si="0"/>
        <v>-1.5999999999999979</v>
      </c>
      <c r="M19" s="3">
        <f t="shared" si="0"/>
        <v>-1.0000000000000018</v>
      </c>
      <c r="N19" s="3">
        <f t="shared" si="0"/>
        <v>14.400000000000002</v>
      </c>
      <c r="O19" s="3">
        <f t="shared" si="0"/>
        <v>3.9000000000000021</v>
      </c>
      <c r="P19" s="3">
        <f t="shared" si="0"/>
        <v>-20.5</v>
      </c>
    </row>
    <row r="20" spans="1:16">
      <c r="A20" s="3" t="s">
        <v>601</v>
      </c>
      <c r="B20" s="3">
        <f t="shared" ref="B20:P20" si="1">B15-B17</f>
        <v>-8.1</v>
      </c>
      <c r="C20" s="3">
        <f t="shared" si="1"/>
        <v>-7.6999999999999993</v>
      </c>
      <c r="D20" s="3">
        <f t="shared" si="1"/>
        <v>-9.1999999999999993</v>
      </c>
      <c r="E20" s="3">
        <f t="shared" si="1"/>
        <v>3.1</v>
      </c>
      <c r="F20" s="3">
        <f t="shared" si="1"/>
        <v>-6.2972135119726378</v>
      </c>
      <c r="G20" s="3">
        <f t="shared" si="1"/>
        <v>-15.999999999999998</v>
      </c>
      <c r="H20" s="3">
        <f t="shared" si="1"/>
        <v>-2.7999999999999972</v>
      </c>
      <c r="I20" s="3">
        <f t="shared" si="1"/>
        <v>-1.0999999999999979</v>
      </c>
      <c r="J20" s="3">
        <f t="shared" si="1"/>
        <v>-7.3999999999999986</v>
      </c>
      <c r="K20" s="3">
        <f t="shared" si="1"/>
        <v>-17.900000000000006</v>
      </c>
      <c r="L20" s="3">
        <f t="shared" si="1"/>
        <v>-11.3</v>
      </c>
      <c r="M20" s="3">
        <f t="shared" si="1"/>
        <v>-3</v>
      </c>
      <c r="N20" s="3">
        <f t="shared" si="1"/>
        <v>-0.89999999999999858</v>
      </c>
      <c r="O20" s="3">
        <f t="shared" si="1"/>
        <v>-11.499999999999998</v>
      </c>
      <c r="P20" s="3">
        <f t="shared" si="1"/>
        <v>-18.200000000000003</v>
      </c>
    </row>
    <row r="21" spans="1:16">
      <c r="A21" s="3"/>
      <c r="B21" s="3"/>
      <c r="C21" s="3"/>
      <c r="D21" s="3"/>
      <c r="E21" s="3"/>
      <c r="F21" s="3"/>
      <c r="G21" s="3"/>
      <c r="H21" s="3"/>
    </row>
    <row r="22" spans="1:16">
      <c r="A22" s="3"/>
      <c r="B22" s="3"/>
      <c r="C22" s="3"/>
      <c r="D22" s="3"/>
      <c r="E22" s="3"/>
      <c r="F22" s="3"/>
      <c r="G22" s="3"/>
      <c r="H22" s="3"/>
    </row>
    <row r="23" spans="1:16" ht="26.4">
      <c r="A23" s="3" t="s">
        <v>602</v>
      </c>
      <c r="E23" s="16" t="s">
        <v>582</v>
      </c>
      <c r="F23" s="4" t="s">
        <v>583</v>
      </c>
      <c r="G23" s="4" t="s">
        <v>584</v>
      </c>
      <c r="H23" s="4" t="s">
        <v>585</v>
      </c>
      <c r="I23" s="4" t="s">
        <v>597</v>
      </c>
      <c r="J23" s="4" t="s">
        <v>588</v>
      </c>
      <c r="K23" s="4" t="s">
        <v>590</v>
      </c>
      <c r="L23" s="4" t="s">
        <v>589</v>
      </c>
      <c r="M23" s="4" t="s">
        <v>586</v>
      </c>
      <c r="N23" s="4" t="s">
        <v>591</v>
      </c>
      <c r="O23" s="4" t="s">
        <v>592</v>
      </c>
      <c r="P23" s="4" t="s">
        <v>593</v>
      </c>
    </row>
    <row r="24" spans="1:16">
      <c r="B24" s="4" t="s">
        <v>594</v>
      </c>
      <c r="C24" s="4" t="s">
        <v>30</v>
      </c>
      <c r="D24" s="4" t="s">
        <v>31</v>
      </c>
      <c r="E24" s="4" t="s">
        <v>44</v>
      </c>
      <c r="F24" s="4" t="s">
        <v>50</v>
      </c>
      <c r="G24" s="4" t="s">
        <v>51</v>
      </c>
      <c r="H24" s="4" t="s">
        <v>52</v>
      </c>
      <c r="I24" s="4" t="s">
        <v>36</v>
      </c>
      <c r="J24" s="4" t="s">
        <v>33</v>
      </c>
      <c r="K24" s="4" t="s">
        <v>595</v>
      </c>
      <c r="L24" s="4" t="s">
        <v>32</v>
      </c>
      <c r="M24" s="4" t="s">
        <v>37</v>
      </c>
      <c r="N24" s="4" t="s">
        <v>0</v>
      </c>
      <c r="O24" s="4" t="s">
        <v>38</v>
      </c>
      <c r="P24" s="4" t="s">
        <v>39</v>
      </c>
    </row>
    <row r="25" spans="1:16" s="58" customFormat="1">
      <c r="A25" s="58" t="s">
        <v>35</v>
      </c>
      <c r="B25" s="58">
        <v>25</v>
      </c>
      <c r="C25" s="58">
        <v>25.9</v>
      </c>
      <c r="D25" s="58">
        <v>22.8</v>
      </c>
      <c r="E25" s="58">
        <v>25</v>
      </c>
      <c r="F25" s="58">
        <v>23.4375</v>
      </c>
      <c r="G25" s="58">
        <v>27.5</v>
      </c>
      <c r="H25" s="58">
        <v>26.4</v>
      </c>
      <c r="I25" s="58">
        <v>26.4</v>
      </c>
      <c r="J25" s="58">
        <v>23.099999999999998</v>
      </c>
      <c r="K25" s="58">
        <v>27</v>
      </c>
      <c r="L25" s="58">
        <v>23.200000000000003</v>
      </c>
      <c r="M25" s="58">
        <v>18.299999999999997</v>
      </c>
      <c r="N25" s="58">
        <v>27.2</v>
      </c>
      <c r="O25" s="58">
        <v>29.9</v>
      </c>
      <c r="P25" s="58">
        <v>24.5</v>
      </c>
    </row>
    <row r="26" spans="1:16">
      <c r="A26" s="58" t="s">
        <v>190</v>
      </c>
      <c r="B26" s="58">
        <v>23.099999999999998</v>
      </c>
      <c r="C26" s="58">
        <v>23.5</v>
      </c>
      <c r="D26" s="58">
        <v>22.3</v>
      </c>
      <c r="E26" s="58">
        <v>9.1</v>
      </c>
      <c r="F26" s="58">
        <v>23.883928571428573</v>
      </c>
      <c r="G26" s="58">
        <v>22.400000000000002</v>
      </c>
      <c r="H26" s="58">
        <v>22.7</v>
      </c>
      <c r="I26" s="58">
        <v>28.3</v>
      </c>
      <c r="J26" s="58">
        <v>31.7</v>
      </c>
      <c r="K26" s="58">
        <v>24.3</v>
      </c>
      <c r="L26" s="58">
        <v>17.900000000000002</v>
      </c>
      <c r="M26" s="58">
        <v>12.700000000000001</v>
      </c>
      <c r="N26" s="58">
        <v>26.3</v>
      </c>
      <c r="O26" s="58">
        <v>32.4</v>
      </c>
      <c r="P26" s="58">
        <v>18</v>
      </c>
    </row>
    <row r="27" spans="1:16">
      <c r="A27" s="58" t="s">
        <v>156</v>
      </c>
      <c r="B27" s="58">
        <v>35.5</v>
      </c>
      <c r="C27" s="58">
        <v>37.700000000000003</v>
      </c>
      <c r="D27" s="58">
        <v>29.8</v>
      </c>
      <c r="E27" s="58">
        <v>33.299999999999997</v>
      </c>
      <c r="F27" s="58">
        <v>34.777651083238311</v>
      </c>
      <c r="G27" s="58">
        <v>34.700000000000003</v>
      </c>
      <c r="H27" s="58">
        <v>40.6</v>
      </c>
      <c r="I27" s="58">
        <v>34.699999999999996</v>
      </c>
      <c r="J27" s="58">
        <v>40.700000000000003</v>
      </c>
      <c r="K27" s="58">
        <v>32.700000000000003</v>
      </c>
      <c r="L27" s="58">
        <v>29.400000000000002</v>
      </c>
      <c r="M27" s="58">
        <v>36.6</v>
      </c>
      <c r="N27" s="58">
        <v>42.699999999999996</v>
      </c>
      <c r="O27" s="58">
        <v>45.9</v>
      </c>
      <c r="P27" s="58">
        <v>31.4</v>
      </c>
    </row>
    <row r="29" spans="1:16">
      <c r="A29" s="3" t="s">
        <v>600</v>
      </c>
      <c r="B29" s="3">
        <f t="shared" ref="B29:P29" si="2">B25-B26</f>
        <v>1.9000000000000021</v>
      </c>
      <c r="C29" s="3">
        <f t="shared" si="2"/>
        <v>2.3999999999999986</v>
      </c>
      <c r="D29" s="3">
        <f t="shared" si="2"/>
        <v>0.5</v>
      </c>
      <c r="E29" s="3">
        <f t="shared" si="2"/>
        <v>15.9</v>
      </c>
      <c r="F29" s="3">
        <f t="shared" si="2"/>
        <v>-0.44642857142857295</v>
      </c>
      <c r="G29" s="3">
        <f t="shared" si="2"/>
        <v>5.0999999999999979</v>
      </c>
      <c r="H29" s="3">
        <f t="shared" si="2"/>
        <v>3.6999999999999993</v>
      </c>
      <c r="I29" s="3">
        <f t="shared" si="2"/>
        <v>-1.9000000000000021</v>
      </c>
      <c r="J29" s="3">
        <f t="shared" si="2"/>
        <v>-8.6000000000000014</v>
      </c>
      <c r="K29" s="3">
        <f t="shared" si="2"/>
        <v>2.6999999999999993</v>
      </c>
      <c r="L29" s="3">
        <f t="shared" si="2"/>
        <v>5.3000000000000007</v>
      </c>
      <c r="M29" s="3">
        <f t="shared" si="2"/>
        <v>5.5999999999999961</v>
      </c>
      <c r="N29" s="3">
        <f t="shared" si="2"/>
        <v>0.89999999999999858</v>
      </c>
      <c r="O29" s="3">
        <f t="shared" si="2"/>
        <v>-2.5</v>
      </c>
      <c r="P29" s="3">
        <f t="shared" si="2"/>
        <v>6.5</v>
      </c>
    </row>
    <row r="30" spans="1:16">
      <c r="A30" s="3" t="s">
        <v>601</v>
      </c>
      <c r="B30" s="3">
        <f t="shared" ref="B30:P30" si="3">B25-B27</f>
        <v>-10.5</v>
      </c>
      <c r="C30" s="3">
        <f t="shared" si="3"/>
        <v>-11.800000000000004</v>
      </c>
      <c r="D30" s="3">
        <f t="shared" si="3"/>
        <v>-7</v>
      </c>
      <c r="E30" s="3">
        <f t="shared" si="3"/>
        <v>-8.2999999999999972</v>
      </c>
      <c r="F30" s="3">
        <f t="shared" si="3"/>
        <v>-11.340151083238311</v>
      </c>
      <c r="G30" s="3">
        <f t="shared" si="3"/>
        <v>-7.2000000000000028</v>
      </c>
      <c r="H30" s="3">
        <f t="shared" si="3"/>
        <v>-14.200000000000003</v>
      </c>
      <c r="I30" s="3">
        <f t="shared" si="3"/>
        <v>-8.2999999999999972</v>
      </c>
      <c r="J30" s="3">
        <f t="shared" si="3"/>
        <v>-17.600000000000005</v>
      </c>
      <c r="K30" s="3">
        <f t="shared" si="3"/>
        <v>-5.7000000000000028</v>
      </c>
      <c r="L30" s="3">
        <f t="shared" si="3"/>
        <v>-6.1999999999999993</v>
      </c>
      <c r="M30" s="3">
        <f t="shared" si="3"/>
        <v>-18.300000000000004</v>
      </c>
      <c r="N30" s="3">
        <f t="shared" si="3"/>
        <v>-15.499999999999996</v>
      </c>
      <c r="O30" s="3">
        <f t="shared" si="3"/>
        <v>-16</v>
      </c>
      <c r="P30" s="3">
        <f t="shared" si="3"/>
        <v>-6.8999999999999986</v>
      </c>
    </row>
    <row r="31" spans="1:16">
      <c r="A31" s="3"/>
      <c r="B31" s="3"/>
      <c r="C31" s="3"/>
      <c r="D31" s="3"/>
      <c r="E31" s="3"/>
      <c r="F31" s="3"/>
      <c r="G31" s="3"/>
      <c r="H31" s="3"/>
    </row>
    <row r="32" spans="1:16">
      <c r="A32" s="3"/>
      <c r="B32" s="3"/>
      <c r="C32" s="3"/>
      <c r="D32" s="3"/>
      <c r="E32" s="3"/>
      <c r="F32" s="3"/>
      <c r="G32" s="3"/>
      <c r="H32" s="3"/>
    </row>
    <row r="33" spans="1:16" ht="26.4">
      <c r="A33" s="3" t="s">
        <v>603</v>
      </c>
      <c r="E33" s="16" t="s">
        <v>582</v>
      </c>
      <c r="F33" s="4" t="s">
        <v>583</v>
      </c>
      <c r="G33" s="4" t="s">
        <v>584</v>
      </c>
      <c r="H33" s="4" t="s">
        <v>585</v>
      </c>
      <c r="I33" s="4" t="s">
        <v>597</v>
      </c>
      <c r="J33" s="4" t="s">
        <v>586</v>
      </c>
      <c r="K33" s="4" t="s">
        <v>590</v>
      </c>
      <c r="L33" s="4" t="s">
        <v>589</v>
      </c>
      <c r="M33" s="58" t="s">
        <v>592</v>
      </c>
      <c r="N33" s="4" t="s">
        <v>588</v>
      </c>
      <c r="O33" s="58" t="s">
        <v>591</v>
      </c>
      <c r="P33" s="4" t="s">
        <v>593</v>
      </c>
    </row>
    <row r="34" spans="1:16" ht="52.8">
      <c r="B34" s="4" t="s">
        <v>594</v>
      </c>
      <c r="C34" s="4" t="s">
        <v>30</v>
      </c>
      <c r="D34" s="4" t="s">
        <v>31</v>
      </c>
      <c r="E34" s="4" t="s">
        <v>44</v>
      </c>
      <c r="F34" s="4" t="s">
        <v>50</v>
      </c>
      <c r="G34" s="4" t="s">
        <v>51</v>
      </c>
      <c r="H34" s="4" t="s">
        <v>52</v>
      </c>
      <c r="I34" s="78" t="s">
        <v>23</v>
      </c>
      <c r="J34" s="4" t="s">
        <v>37</v>
      </c>
      <c r="K34" s="4" t="s">
        <v>13</v>
      </c>
      <c r="L34" s="78" t="s">
        <v>599</v>
      </c>
      <c r="M34" s="4" t="s">
        <v>38</v>
      </c>
      <c r="N34" s="4" t="s">
        <v>33</v>
      </c>
      <c r="O34" s="4" t="s">
        <v>0</v>
      </c>
      <c r="P34" s="4" t="s">
        <v>39</v>
      </c>
    </row>
    <row r="35" spans="1:16" s="58" customFormat="1">
      <c r="A35" s="58" t="s">
        <v>35</v>
      </c>
      <c r="B35" s="58">
        <v>74.5</v>
      </c>
      <c r="C35" s="58">
        <v>75.3</v>
      </c>
      <c r="D35" s="58">
        <v>72.3</v>
      </c>
      <c r="E35" s="58">
        <v>64.3</v>
      </c>
      <c r="F35" s="58">
        <v>69.419642857142861</v>
      </c>
      <c r="G35" s="58">
        <v>80.8</v>
      </c>
      <c r="H35" s="58">
        <v>83.3</v>
      </c>
      <c r="I35" s="58">
        <v>80.599999999999994</v>
      </c>
      <c r="J35" s="58">
        <v>77.7</v>
      </c>
      <c r="K35" s="58">
        <v>77.5</v>
      </c>
      <c r="L35" s="58">
        <v>74.900000000000006</v>
      </c>
      <c r="M35" s="58">
        <v>74.8</v>
      </c>
      <c r="N35" s="58">
        <v>70.900000000000006</v>
      </c>
      <c r="O35" s="58">
        <v>70.2</v>
      </c>
      <c r="P35" s="58">
        <v>63.7</v>
      </c>
    </row>
    <row r="36" spans="1:16">
      <c r="A36" s="58" t="s">
        <v>190</v>
      </c>
      <c r="B36" s="58">
        <v>75.900000000000006</v>
      </c>
      <c r="C36" s="58">
        <v>76.2</v>
      </c>
      <c r="D36" s="58">
        <v>75.3</v>
      </c>
      <c r="E36" s="58">
        <v>45.5</v>
      </c>
      <c r="F36" s="58">
        <v>71.540178571428569</v>
      </c>
      <c r="G36" s="58">
        <v>79.5</v>
      </c>
      <c r="H36" s="58">
        <v>91.8</v>
      </c>
      <c r="I36" s="58">
        <v>85</v>
      </c>
      <c r="J36" s="58">
        <v>80.900000000000006</v>
      </c>
      <c r="K36" s="58">
        <v>79.7</v>
      </c>
      <c r="L36" s="58">
        <v>76</v>
      </c>
      <c r="M36" s="58">
        <v>75.900000000000006</v>
      </c>
      <c r="N36" s="58">
        <v>72.5</v>
      </c>
      <c r="O36" s="58">
        <v>65.900000000000006</v>
      </c>
      <c r="P36" s="58">
        <v>70.8</v>
      </c>
    </row>
    <row r="37" spans="1:16">
      <c r="A37" s="58" t="s">
        <v>156</v>
      </c>
      <c r="B37" s="58">
        <v>77.8</v>
      </c>
      <c r="C37" s="58">
        <v>78.2</v>
      </c>
      <c r="D37" s="58">
        <v>76.8</v>
      </c>
      <c r="E37" s="58">
        <v>75</v>
      </c>
      <c r="F37" s="58">
        <v>73.774230330672751</v>
      </c>
      <c r="G37" s="58">
        <v>81.900000000000006</v>
      </c>
      <c r="H37" s="58">
        <v>87.6</v>
      </c>
      <c r="I37" s="58">
        <v>80.099999999999994</v>
      </c>
      <c r="J37" s="58">
        <v>78.2</v>
      </c>
      <c r="K37" s="58">
        <v>78.599999999999994</v>
      </c>
      <c r="L37" s="58">
        <v>78.900000000000006</v>
      </c>
      <c r="M37" s="58">
        <v>78.599999999999994</v>
      </c>
      <c r="N37" s="58">
        <v>83.5</v>
      </c>
      <c r="O37" s="58">
        <v>74.400000000000006</v>
      </c>
      <c r="P37" s="58">
        <v>69.599999999999994</v>
      </c>
    </row>
    <row r="39" spans="1:16">
      <c r="A39" s="3" t="s">
        <v>600</v>
      </c>
      <c r="B39" s="3">
        <f t="shared" ref="B39:P39" si="4">B35-B36</f>
        <v>-1.4000000000000057</v>
      </c>
      <c r="C39" s="3">
        <f t="shared" si="4"/>
        <v>-0.90000000000000568</v>
      </c>
      <c r="D39" s="3">
        <f t="shared" si="4"/>
        <v>-3</v>
      </c>
      <c r="E39" s="3">
        <f t="shared" si="4"/>
        <v>18.799999999999997</v>
      </c>
      <c r="F39" s="3">
        <f t="shared" si="4"/>
        <v>-2.1205357142857082</v>
      </c>
      <c r="G39" s="3">
        <f t="shared" si="4"/>
        <v>1.2999999999999972</v>
      </c>
      <c r="H39" s="3">
        <f t="shared" si="4"/>
        <v>-8.5</v>
      </c>
      <c r="I39" s="3">
        <f t="shared" si="4"/>
        <v>-4.4000000000000057</v>
      </c>
      <c r="J39" s="3">
        <f t="shared" si="4"/>
        <v>-3.2000000000000028</v>
      </c>
      <c r="K39" s="3">
        <f t="shared" si="4"/>
        <v>-2.2000000000000028</v>
      </c>
      <c r="L39" s="3">
        <f t="shared" si="4"/>
        <v>-1.0999999999999943</v>
      </c>
      <c r="M39" s="3">
        <f t="shared" si="4"/>
        <v>-1.1000000000000085</v>
      </c>
      <c r="N39" s="3">
        <f t="shared" si="4"/>
        <v>-1.5999999999999943</v>
      </c>
      <c r="O39" s="3">
        <f t="shared" si="4"/>
        <v>4.2999999999999972</v>
      </c>
      <c r="P39" s="3">
        <f t="shared" si="4"/>
        <v>-7.0999999999999943</v>
      </c>
    </row>
    <row r="40" spans="1:16">
      <c r="A40" s="3" t="s">
        <v>601</v>
      </c>
      <c r="B40" s="3">
        <f t="shared" ref="B40:P40" si="5">B35-B37</f>
        <v>-3.2999999999999972</v>
      </c>
      <c r="C40" s="3">
        <f t="shared" si="5"/>
        <v>-2.9000000000000057</v>
      </c>
      <c r="D40" s="3">
        <f t="shared" si="5"/>
        <v>-4.5</v>
      </c>
      <c r="E40" s="3">
        <f t="shared" si="5"/>
        <v>-10.700000000000003</v>
      </c>
      <c r="F40" s="3">
        <f t="shared" si="5"/>
        <v>-4.3545874735298895</v>
      </c>
      <c r="G40" s="3">
        <f t="shared" si="5"/>
        <v>-1.1000000000000085</v>
      </c>
      <c r="H40" s="3">
        <f t="shared" si="5"/>
        <v>-4.2999999999999972</v>
      </c>
      <c r="I40" s="3">
        <f t="shared" si="5"/>
        <v>0.5</v>
      </c>
      <c r="J40" s="3">
        <f t="shared" si="5"/>
        <v>-0.5</v>
      </c>
      <c r="K40" s="3">
        <f t="shared" si="5"/>
        <v>-1.0999999999999943</v>
      </c>
      <c r="L40" s="3">
        <f t="shared" si="5"/>
        <v>-4</v>
      </c>
      <c r="M40" s="3">
        <f t="shared" si="5"/>
        <v>-3.7999999999999972</v>
      </c>
      <c r="N40" s="3">
        <f t="shared" si="5"/>
        <v>-12.599999999999994</v>
      </c>
      <c r="O40" s="3">
        <f t="shared" si="5"/>
        <v>-4.2000000000000028</v>
      </c>
      <c r="P40" s="3">
        <f t="shared" si="5"/>
        <v>-5.8999999999999915</v>
      </c>
    </row>
    <row r="43" spans="1:16">
      <c r="A43" s="3" t="s">
        <v>604</v>
      </c>
    </row>
    <row r="44" spans="1:16">
      <c r="B44" s="4" t="s">
        <v>594</v>
      </c>
      <c r="C44" s="4" t="s">
        <v>30</v>
      </c>
      <c r="D44" s="4" t="s">
        <v>31</v>
      </c>
      <c r="E44" s="4" t="s">
        <v>44</v>
      </c>
      <c r="F44" s="4" t="s">
        <v>50</v>
      </c>
      <c r="G44" s="4" t="s">
        <v>51</v>
      </c>
      <c r="H44" s="4" t="s">
        <v>52</v>
      </c>
      <c r="I44" s="4" t="s">
        <v>36</v>
      </c>
      <c r="J44" s="4" t="s">
        <v>37</v>
      </c>
      <c r="K44" s="4" t="s">
        <v>13</v>
      </c>
      <c r="L44" s="4" t="s">
        <v>32</v>
      </c>
      <c r="M44" s="4" t="s">
        <v>38</v>
      </c>
      <c r="N44" s="4" t="s">
        <v>33</v>
      </c>
      <c r="O44" s="4" t="s">
        <v>0</v>
      </c>
      <c r="P44" s="4" t="s">
        <v>39</v>
      </c>
    </row>
    <row r="45" spans="1:16" s="58" customFormat="1">
      <c r="A45" s="58" t="s">
        <v>35</v>
      </c>
      <c r="B45" s="58">
        <v>27.9</v>
      </c>
      <c r="C45" s="58">
        <v>28.4</v>
      </c>
      <c r="D45" s="58">
        <v>26.3</v>
      </c>
      <c r="E45" s="58">
        <v>11.1</v>
      </c>
      <c r="F45" s="58">
        <v>29.6411856474259</v>
      </c>
      <c r="G45" s="58">
        <v>25.8</v>
      </c>
      <c r="H45" s="58">
        <v>23.9</v>
      </c>
      <c r="I45" s="58">
        <v>30.2</v>
      </c>
      <c r="J45" s="58">
        <v>23.5</v>
      </c>
      <c r="K45" s="58">
        <v>28.7</v>
      </c>
      <c r="L45" s="58">
        <v>25.2</v>
      </c>
      <c r="M45" s="58">
        <v>33.799999999999997</v>
      </c>
      <c r="N45" s="58">
        <v>20.5</v>
      </c>
      <c r="O45" s="58">
        <v>33.1</v>
      </c>
      <c r="P45" s="58">
        <v>27.7</v>
      </c>
    </row>
    <row r="46" spans="1:16">
      <c r="A46" s="58" t="s">
        <v>190</v>
      </c>
      <c r="B46" s="58">
        <v>29.6</v>
      </c>
      <c r="C46" s="58">
        <v>29.6</v>
      </c>
      <c r="D46" s="58">
        <v>29.6</v>
      </c>
      <c r="E46" s="58">
        <v>10</v>
      </c>
      <c r="F46" s="58">
        <v>32.293291731669264</v>
      </c>
      <c r="G46" s="58">
        <v>26.5</v>
      </c>
      <c r="H46" s="58">
        <v>26.3</v>
      </c>
      <c r="I46" s="58">
        <v>30.4</v>
      </c>
      <c r="J46" s="58">
        <v>24.4</v>
      </c>
      <c r="K46" s="58">
        <v>29.1</v>
      </c>
      <c r="L46" s="58">
        <v>30</v>
      </c>
      <c r="M46" s="58">
        <v>42.7</v>
      </c>
      <c r="N46" s="58">
        <v>32.200000000000003</v>
      </c>
      <c r="O46" s="58">
        <v>30.1</v>
      </c>
      <c r="P46" s="58">
        <v>17.5</v>
      </c>
    </row>
    <row r="47" spans="1:16">
      <c r="A47" s="58" t="s">
        <v>156</v>
      </c>
      <c r="B47" s="58">
        <v>31.4</v>
      </c>
      <c r="C47" s="58">
        <v>31.6</v>
      </c>
      <c r="D47" s="58">
        <v>30.9</v>
      </c>
      <c r="E47" s="58">
        <v>27.8</v>
      </c>
      <c r="F47" s="58">
        <v>32.012195121951223</v>
      </c>
      <c r="G47" s="58">
        <v>32.5</v>
      </c>
      <c r="H47" s="58">
        <v>26</v>
      </c>
      <c r="I47" s="58">
        <v>33.6</v>
      </c>
      <c r="J47" s="58">
        <v>27</v>
      </c>
      <c r="K47" s="58">
        <v>29.4</v>
      </c>
      <c r="L47" s="58">
        <v>34.1</v>
      </c>
      <c r="M47" s="58">
        <v>37.700000000000003</v>
      </c>
      <c r="N47" s="58">
        <v>30.2</v>
      </c>
      <c r="O47" s="58">
        <v>32.799999999999997</v>
      </c>
      <c r="P47" s="58">
        <v>23.9</v>
      </c>
    </row>
    <row r="51" spans="1:16">
      <c r="A51" s="3"/>
      <c r="B51" s="3"/>
      <c r="C51" s="3"/>
      <c r="D51" s="3"/>
      <c r="E51" s="3"/>
      <c r="F51" s="3"/>
      <c r="G51" s="3"/>
      <c r="H51" s="3"/>
    </row>
    <row r="52" spans="1:16">
      <c r="A52" s="3" t="s">
        <v>605</v>
      </c>
    </row>
    <row r="53" spans="1:16" ht="26.4">
      <c r="A53" s="3"/>
      <c r="E53" s="16" t="s">
        <v>582</v>
      </c>
      <c r="F53" s="4" t="s">
        <v>583</v>
      </c>
      <c r="G53" s="4" t="s">
        <v>584</v>
      </c>
      <c r="H53" s="4" t="s">
        <v>585</v>
      </c>
      <c r="I53" s="58" t="str">
        <f>I33</f>
        <v>Chemical</v>
      </c>
      <c r="J53" s="58" t="str">
        <f t="shared" ref="J53:P54" si="6">J33</f>
        <v>Construction</v>
      </c>
      <c r="K53" s="58" t="str">
        <f t="shared" si="6"/>
        <v>Services</v>
      </c>
      <c r="L53" s="58" t="str">
        <f t="shared" si="6"/>
        <v>Metal</v>
      </c>
      <c r="M53" s="58" t="str">
        <f t="shared" si="6"/>
        <v>Food</v>
      </c>
      <c r="N53" s="58" t="str">
        <f t="shared" si="6"/>
        <v>Electrical</v>
      </c>
      <c r="O53" s="58" t="str">
        <f t="shared" si="6"/>
        <v>Trade</v>
      </c>
      <c r="P53" s="58" t="str">
        <f t="shared" si="6"/>
        <v>Agriculture</v>
      </c>
    </row>
    <row r="54" spans="1:16">
      <c r="B54" s="59" t="str">
        <f t="shared" ref="B54:H54" si="7">B44</f>
        <v>Gesamt</v>
      </c>
      <c r="C54" s="59" t="str">
        <f t="shared" si="7"/>
        <v>West</v>
      </c>
      <c r="D54" s="59" t="str">
        <f t="shared" si="7"/>
        <v>Ost</v>
      </c>
      <c r="E54" s="59" t="str">
        <f t="shared" si="7"/>
        <v>bis 20 Besch.</v>
      </c>
      <c r="F54" s="59" t="str">
        <f t="shared" si="7"/>
        <v>bis 100 B.</v>
      </c>
      <c r="G54" s="59" t="str">
        <f t="shared" si="7"/>
        <v>bis 200 B.</v>
      </c>
      <c r="H54" s="59" t="str">
        <f t="shared" si="7"/>
        <v>über 200 B.</v>
      </c>
      <c r="I54" s="4" t="str">
        <f>I34</f>
        <v>Chemie/
Kunststoff</v>
      </c>
      <c r="J54" s="4" t="str">
        <f t="shared" si="6"/>
        <v>Bau</v>
      </c>
      <c r="K54" s="4" t="str">
        <f t="shared" si="6"/>
        <v>Dienstleistungen</v>
      </c>
      <c r="L54" s="4" t="str">
        <f t="shared" si="6"/>
        <v xml:space="preserve">     Metall/Kfz/
Maschinenbau</v>
      </c>
      <c r="M54" s="4" t="str">
        <f t="shared" si="6"/>
        <v>Ernährung</v>
      </c>
      <c r="N54" s="4" t="str">
        <f t="shared" si="6"/>
        <v>Elektro</v>
      </c>
      <c r="O54" s="4" t="str">
        <f t="shared" si="6"/>
        <v>Handel</v>
      </c>
      <c r="P54" s="4" t="str">
        <f t="shared" si="6"/>
        <v>Agrar</v>
      </c>
    </row>
    <row r="55" spans="1:16">
      <c r="A55" s="58" t="s">
        <v>35</v>
      </c>
      <c r="B55" s="59">
        <f>(B35*B45)/100</f>
        <v>20.785499999999999</v>
      </c>
      <c r="C55" s="59">
        <f t="shared" ref="B55:I57" si="8">(C35*C45)/100</f>
        <v>21.385200000000001</v>
      </c>
      <c r="D55" s="59">
        <f t="shared" si="8"/>
        <v>19.014900000000001</v>
      </c>
      <c r="E55" s="59">
        <f t="shared" si="8"/>
        <v>7.1372999999999989</v>
      </c>
      <c r="F55" s="59">
        <f t="shared" si="8"/>
        <v>20.576805215065747</v>
      </c>
      <c r="G55" s="59">
        <f t="shared" si="8"/>
        <v>20.846399999999999</v>
      </c>
      <c r="H55" s="59">
        <f t="shared" si="8"/>
        <v>19.9087</v>
      </c>
      <c r="I55" s="59">
        <f t="shared" si="8"/>
        <v>24.341200000000001</v>
      </c>
      <c r="J55" s="59">
        <f>(J35*L45)/100</f>
        <v>19.580400000000001</v>
      </c>
      <c r="K55" s="59">
        <f>(K35*N45)/100</f>
        <v>15.887499999999999</v>
      </c>
      <c r="L55" s="59">
        <f>(L35*J45)/100</f>
        <v>17.601500000000001</v>
      </c>
      <c r="M55" s="59">
        <f>(M35*M45)/100</f>
        <v>25.282399999999999</v>
      </c>
      <c r="N55" s="59">
        <f>(N35*P45)/100</f>
        <v>19.639300000000002</v>
      </c>
      <c r="O55" s="59">
        <f>(O35*O45)/100</f>
        <v>23.236200000000004</v>
      </c>
      <c r="P55" s="59">
        <f>(P35*K45)/100</f>
        <v>18.2819</v>
      </c>
    </row>
    <row r="56" spans="1:16">
      <c r="A56" s="58" t="s">
        <v>190</v>
      </c>
      <c r="B56" s="59">
        <f t="shared" ref="B56:H56" si="9">(B36*B46)/100</f>
        <v>22.466400000000004</v>
      </c>
      <c r="C56" s="59">
        <f t="shared" si="9"/>
        <v>22.555199999999999</v>
      </c>
      <c r="D56" s="59">
        <f t="shared" si="9"/>
        <v>22.288800000000002</v>
      </c>
      <c r="E56" s="59">
        <f t="shared" si="9"/>
        <v>4.55</v>
      </c>
      <c r="F56" s="59">
        <f t="shared" si="9"/>
        <v>23.102678571428569</v>
      </c>
      <c r="G56" s="59">
        <f t="shared" si="9"/>
        <v>21.067499999999999</v>
      </c>
      <c r="H56" s="59">
        <f t="shared" si="9"/>
        <v>24.1434</v>
      </c>
      <c r="I56" s="59">
        <f t="shared" si="8"/>
        <v>25.84</v>
      </c>
      <c r="J56" s="59">
        <f>(J36*L46)/100</f>
        <v>24.27</v>
      </c>
      <c r="K56" s="59">
        <f>(K36*N46)/100</f>
        <v>25.663400000000003</v>
      </c>
      <c r="L56" s="59">
        <f>(L36*J46)/100</f>
        <v>18.543999999999997</v>
      </c>
      <c r="M56" s="59">
        <f>(M36*M46)/100</f>
        <v>32.409300000000002</v>
      </c>
      <c r="N56" s="59">
        <f>(N36*P46)/100</f>
        <v>12.6875</v>
      </c>
      <c r="O56" s="59">
        <f>(O36*O46)/100</f>
        <v>19.835900000000002</v>
      </c>
      <c r="P56" s="59">
        <f>(P36*K46)/100</f>
        <v>20.602800000000002</v>
      </c>
    </row>
    <row r="57" spans="1:16">
      <c r="A57" s="58" t="s">
        <v>156</v>
      </c>
      <c r="B57" s="59">
        <f t="shared" si="8"/>
        <v>24.429199999999994</v>
      </c>
      <c r="C57" s="59">
        <f t="shared" si="8"/>
        <v>24.711200000000005</v>
      </c>
      <c r="D57" s="59">
        <f t="shared" si="8"/>
        <v>23.731199999999998</v>
      </c>
      <c r="E57" s="59">
        <f t="shared" si="8"/>
        <v>20.85</v>
      </c>
      <c r="F57" s="59">
        <f t="shared" si="8"/>
        <v>23.616750563172683</v>
      </c>
      <c r="G57" s="59">
        <f t="shared" si="8"/>
        <v>26.6175</v>
      </c>
      <c r="H57" s="59">
        <f t="shared" si="8"/>
        <v>22.776</v>
      </c>
      <c r="I57" s="59">
        <f t="shared" si="8"/>
        <v>26.913600000000002</v>
      </c>
      <c r="J57" s="59">
        <f>(J37*L47)/100</f>
        <v>26.666200000000003</v>
      </c>
      <c r="K57" s="59">
        <f>(K37*N47)/100</f>
        <v>23.737199999999998</v>
      </c>
      <c r="L57" s="59">
        <f>(L37*J47)/100</f>
        <v>21.303000000000001</v>
      </c>
      <c r="M57" s="59">
        <f>(M37*M47)/100</f>
        <v>29.632199999999997</v>
      </c>
      <c r="N57" s="59">
        <f>(N37*P47)/100</f>
        <v>19.956499999999998</v>
      </c>
      <c r="O57" s="59">
        <f>(O37*O47)/100</f>
        <v>24.403200000000002</v>
      </c>
      <c r="P57" s="59">
        <f>(P37*K47)/100</f>
        <v>20.462399999999999</v>
      </c>
    </row>
    <row r="58" spans="1:16">
      <c r="A58" s="3"/>
      <c r="B58" s="3"/>
      <c r="C58" s="3"/>
      <c r="D58" s="3"/>
      <c r="E58" s="3"/>
      <c r="F58" s="3"/>
      <c r="G58" s="3"/>
      <c r="H58" s="3"/>
    </row>
    <row r="59" spans="1:16">
      <c r="A59" s="3"/>
      <c r="B59" s="3"/>
      <c r="C59" s="3"/>
      <c r="D59" s="3"/>
      <c r="E59" s="3"/>
      <c r="F59" s="3"/>
      <c r="G59" s="3"/>
      <c r="H59" s="3"/>
    </row>
    <row r="60" spans="1:16">
      <c r="A60" s="3"/>
      <c r="B60" s="3"/>
      <c r="C60" s="3"/>
      <c r="D60" s="3"/>
      <c r="E60" s="3"/>
      <c r="F60" s="3"/>
      <c r="G60" s="3"/>
      <c r="H60" s="3"/>
    </row>
    <row r="61" spans="1:16">
      <c r="A61" s="3"/>
      <c r="B61" s="3"/>
      <c r="C61" s="3"/>
      <c r="D61" s="3"/>
      <c r="E61" s="3"/>
      <c r="F61" s="3"/>
      <c r="G61" s="3"/>
      <c r="H61" s="3"/>
    </row>
    <row r="62" spans="1:16">
      <c r="A62" s="3"/>
      <c r="B62" s="3"/>
      <c r="C62" s="3"/>
      <c r="D62" s="3"/>
      <c r="E62" s="3"/>
      <c r="F62" s="3"/>
      <c r="G62" s="3"/>
      <c r="H62" s="3"/>
    </row>
    <row r="63" spans="1:16">
      <c r="A63" s="3"/>
      <c r="B63" s="3"/>
      <c r="C63" s="3"/>
      <c r="D63" s="3"/>
      <c r="E63" s="3"/>
      <c r="F63" s="3"/>
      <c r="G63" s="3"/>
      <c r="H63" s="3"/>
    </row>
    <row r="64" spans="1:16" ht="26.4">
      <c r="A64" s="3" t="s">
        <v>606</v>
      </c>
      <c r="E64" s="16" t="s">
        <v>582</v>
      </c>
      <c r="F64" s="4" t="s">
        <v>583</v>
      </c>
      <c r="G64" s="4" t="s">
        <v>584</v>
      </c>
      <c r="H64" s="4" t="s">
        <v>585</v>
      </c>
      <c r="I64" s="4" t="s">
        <v>586</v>
      </c>
      <c r="J64" s="4" t="s">
        <v>592</v>
      </c>
      <c r="K64" s="4" t="s">
        <v>590</v>
      </c>
      <c r="L64" s="4" t="s">
        <v>588</v>
      </c>
      <c r="M64" s="4" t="s">
        <v>591</v>
      </c>
      <c r="N64" s="4" t="s">
        <v>597</v>
      </c>
      <c r="O64" s="4" t="s">
        <v>593</v>
      </c>
      <c r="P64" s="4" t="s">
        <v>589</v>
      </c>
    </row>
    <row r="65" spans="1:16" ht="52.8">
      <c r="B65" s="4" t="s">
        <v>594</v>
      </c>
      <c r="C65" s="4" t="s">
        <v>30</v>
      </c>
      <c r="D65" s="4" t="s">
        <v>31</v>
      </c>
      <c r="E65" s="4" t="s">
        <v>44</v>
      </c>
      <c r="F65" s="4" t="s">
        <v>50</v>
      </c>
      <c r="G65" s="4" t="s">
        <v>51</v>
      </c>
      <c r="H65" s="4" t="s">
        <v>52</v>
      </c>
      <c r="I65" s="4" t="s">
        <v>37</v>
      </c>
      <c r="J65" s="4" t="s">
        <v>38</v>
      </c>
      <c r="K65" s="4" t="s">
        <v>595</v>
      </c>
      <c r="L65" s="4" t="s">
        <v>33</v>
      </c>
      <c r="M65" s="4" t="s">
        <v>0</v>
      </c>
      <c r="N65" s="78" t="s">
        <v>23</v>
      </c>
      <c r="O65" s="4" t="s">
        <v>39</v>
      </c>
      <c r="P65" s="78" t="s">
        <v>599</v>
      </c>
    </row>
    <row r="66" spans="1:16" s="58" customFormat="1">
      <c r="A66" s="58" t="s">
        <v>35</v>
      </c>
      <c r="B66" s="58">
        <v>9.4999999999999982</v>
      </c>
      <c r="C66" s="58">
        <v>9.1000000000000014</v>
      </c>
      <c r="D66" s="58">
        <v>10.199999999999999</v>
      </c>
      <c r="E66" s="58">
        <v>0</v>
      </c>
      <c r="F66" s="58">
        <v>9.8214285714285712</v>
      </c>
      <c r="G66" s="58">
        <v>7.9000000000000021</v>
      </c>
      <c r="H66" s="58">
        <v>11.6</v>
      </c>
      <c r="I66" s="58">
        <v>18.299999999999997</v>
      </c>
      <c r="J66" s="58">
        <v>17.7</v>
      </c>
      <c r="K66" s="58">
        <v>14.4</v>
      </c>
      <c r="L66" s="58">
        <v>12.8</v>
      </c>
      <c r="M66" s="58">
        <v>9.6999999999999993</v>
      </c>
      <c r="N66" s="58">
        <v>3.4999999999999982</v>
      </c>
      <c r="O66" s="58">
        <v>1.8999999999999986</v>
      </c>
      <c r="P66" s="58">
        <v>1.1999999999999993</v>
      </c>
    </row>
    <row r="67" spans="1:16">
      <c r="A67" s="58" t="s">
        <v>190</v>
      </c>
      <c r="B67" s="58">
        <v>14</v>
      </c>
      <c r="C67" s="58">
        <v>12.499999999999998</v>
      </c>
      <c r="D67" s="58">
        <v>18</v>
      </c>
      <c r="E67" s="58">
        <v>-4.5999999999999996</v>
      </c>
      <c r="F67" s="58">
        <v>15.066964285714283</v>
      </c>
      <c r="G67" s="58">
        <v>11.5</v>
      </c>
      <c r="H67" s="58">
        <v>15.900000000000002</v>
      </c>
      <c r="I67" s="58">
        <v>19.100000000000001</v>
      </c>
      <c r="J67" s="58">
        <v>28.7</v>
      </c>
      <c r="K67" s="58">
        <v>24.599999999999998</v>
      </c>
      <c r="L67" s="58">
        <v>10</v>
      </c>
      <c r="M67" s="58">
        <v>13.8</v>
      </c>
      <c r="N67" s="58">
        <v>9.1999999999999993</v>
      </c>
      <c r="O67" s="58">
        <v>5.6000000000000014</v>
      </c>
      <c r="P67" s="58">
        <v>1.2000000000000028</v>
      </c>
    </row>
    <row r="68" spans="1:16">
      <c r="A68" s="58" t="s">
        <v>156</v>
      </c>
      <c r="B68" s="58">
        <v>18</v>
      </c>
      <c r="C68" s="58">
        <v>18.200000000000003</v>
      </c>
      <c r="D68" s="58">
        <v>17.5</v>
      </c>
      <c r="E68" s="58">
        <v>-16.7</v>
      </c>
      <c r="F68" s="58">
        <v>18.81413911060433</v>
      </c>
      <c r="G68" s="58">
        <v>18.599999999999998</v>
      </c>
      <c r="H68" s="58">
        <v>17.899999999999999</v>
      </c>
      <c r="I68" s="58">
        <v>28.900000000000002</v>
      </c>
      <c r="J68" s="58">
        <v>28.6</v>
      </c>
      <c r="K68" s="58">
        <v>20.200000000000003</v>
      </c>
      <c r="L68" s="58">
        <v>9.6999999999999993</v>
      </c>
      <c r="M68" s="58">
        <v>21.5</v>
      </c>
      <c r="N68" s="58">
        <v>22.7</v>
      </c>
      <c r="O68" s="58">
        <v>1.8999999999999986</v>
      </c>
      <c r="P68" s="58">
        <v>10.8</v>
      </c>
    </row>
    <row r="70" spans="1:16">
      <c r="A70" s="3" t="s">
        <v>600</v>
      </c>
      <c r="B70" s="3">
        <f t="shared" ref="B70:P70" si="10">B66-B67</f>
        <v>-4.5000000000000018</v>
      </c>
      <c r="C70" s="3">
        <f t="shared" si="10"/>
        <v>-3.3999999999999968</v>
      </c>
      <c r="D70" s="3">
        <f t="shared" si="10"/>
        <v>-7.8000000000000007</v>
      </c>
      <c r="E70" s="3">
        <f t="shared" si="10"/>
        <v>4.5999999999999996</v>
      </c>
      <c r="F70" s="3">
        <f t="shared" si="10"/>
        <v>-5.2455357142857117</v>
      </c>
      <c r="G70" s="3">
        <f t="shared" si="10"/>
        <v>-3.5999999999999979</v>
      </c>
      <c r="H70" s="3">
        <f t="shared" si="10"/>
        <v>-4.3000000000000025</v>
      </c>
      <c r="I70" s="3">
        <f t="shared" si="10"/>
        <v>-0.80000000000000426</v>
      </c>
      <c r="J70" s="3">
        <f t="shared" si="10"/>
        <v>-11</v>
      </c>
      <c r="K70" s="3">
        <f t="shared" si="10"/>
        <v>-10.199999999999998</v>
      </c>
      <c r="L70" s="3">
        <f t="shared" si="10"/>
        <v>2.8000000000000007</v>
      </c>
      <c r="M70" s="3">
        <f t="shared" si="10"/>
        <v>-4.1000000000000014</v>
      </c>
      <c r="N70" s="3">
        <f t="shared" si="10"/>
        <v>-5.7000000000000011</v>
      </c>
      <c r="O70" s="3">
        <f t="shared" si="10"/>
        <v>-3.7000000000000028</v>
      </c>
      <c r="P70" s="3">
        <f t="shared" si="10"/>
        <v>-3.5527136788005009E-15</v>
      </c>
    </row>
    <row r="71" spans="1:16">
      <c r="A71" s="3" t="s">
        <v>601</v>
      </c>
      <c r="B71" s="3">
        <f t="shared" ref="B71:P71" si="11">B66-B68</f>
        <v>-8.5000000000000018</v>
      </c>
      <c r="C71" s="3">
        <f t="shared" si="11"/>
        <v>-9.1000000000000014</v>
      </c>
      <c r="D71" s="3">
        <f t="shared" si="11"/>
        <v>-7.3000000000000007</v>
      </c>
      <c r="E71" s="3">
        <f t="shared" si="11"/>
        <v>16.7</v>
      </c>
      <c r="F71" s="3">
        <f t="shared" si="11"/>
        <v>-8.9927105391757589</v>
      </c>
      <c r="G71" s="3">
        <f t="shared" si="11"/>
        <v>-10.699999999999996</v>
      </c>
      <c r="H71" s="3">
        <f t="shared" si="11"/>
        <v>-6.2999999999999989</v>
      </c>
      <c r="I71" s="3">
        <f t="shared" si="11"/>
        <v>-10.600000000000005</v>
      </c>
      <c r="J71" s="3">
        <f t="shared" si="11"/>
        <v>-10.900000000000002</v>
      </c>
      <c r="K71" s="3">
        <f t="shared" si="11"/>
        <v>-5.8000000000000025</v>
      </c>
      <c r="L71" s="3">
        <f t="shared" si="11"/>
        <v>3.1000000000000014</v>
      </c>
      <c r="M71" s="3">
        <f t="shared" si="11"/>
        <v>-11.8</v>
      </c>
      <c r="N71" s="3">
        <f t="shared" si="11"/>
        <v>-19.200000000000003</v>
      </c>
      <c r="O71" s="3">
        <f t="shared" si="11"/>
        <v>0</v>
      </c>
      <c r="P71" s="3">
        <f t="shared" si="11"/>
        <v>-9.6000000000000014</v>
      </c>
    </row>
    <row r="74" spans="1:16">
      <c r="A74" s="3"/>
      <c r="B74" s="80"/>
    </row>
    <row r="76" spans="1:16">
      <c r="B76" s="3" t="s">
        <v>608</v>
      </c>
    </row>
    <row r="90" spans="2:2">
      <c r="B90" s="23" t="s">
        <v>577</v>
      </c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topLeftCell="U14" zoomScaleNormal="100" zoomScaleSheetLayoutView="100" workbookViewId="0">
      <selection activeCell="P57" sqref="P57"/>
    </sheetView>
  </sheetViews>
  <sheetFormatPr baseColWidth="10" defaultRowHeight="13.2"/>
  <cols>
    <col min="1" max="16384" width="11.5546875" style="4"/>
  </cols>
  <sheetData>
    <row r="1" spans="1:22">
      <c r="A1" s="4" t="s">
        <v>688</v>
      </c>
    </row>
    <row r="14" spans="1:22">
      <c r="V14" s="3" t="s">
        <v>699</v>
      </c>
    </row>
    <row r="16" spans="1:22">
      <c r="V16" s="71" t="s">
        <v>698</v>
      </c>
    </row>
    <row r="29" spans="22:22">
      <c r="V29" s="23" t="s">
        <v>577</v>
      </c>
    </row>
    <row r="34" spans="1:24">
      <c r="A34" s="4" t="s">
        <v>688</v>
      </c>
      <c r="U34" s="58"/>
      <c r="V34" s="58"/>
      <c r="W34" s="58"/>
      <c r="X34" s="58"/>
    </row>
    <row r="35" spans="1:24">
      <c r="C35" s="4" t="s">
        <v>36</v>
      </c>
      <c r="D35" s="4" t="s">
        <v>700</v>
      </c>
      <c r="E35" s="4" t="s">
        <v>33</v>
      </c>
      <c r="F35" s="4" t="s">
        <v>38</v>
      </c>
      <c r="G35" s="4" t="s">
        <v>37</v>
      </c>
      <c r="H35" s="4" t="s">
        <v>0</v>
      </c>
      <c r="I35" s="4" t="s">
        <v>689</v>
      </c>
      <c r="J35" s="4" t="s">
        <v>39</v>
      </c>
      <c r="K35" s="58" t="s">
        <v>34</v>
      </c>
      <c r="M35" s="58"/>
    </row>
    <row r="36" spans="1:24">
      <c r="A36" s="133" t="s">
        <v>632</v>
      </c>
      <c r="B36" s="134" t="s">
        <v>633</v>
      </c>
      <c r="C36" s="4">
        <v>7.25</v>
      </c>
      <c r="D36" s="4">
        <v>4.5</v>
      </c>
      <c r="E36" s="4">
        <v>15.5</v>
      </c>
      <c r="F36" s="4">
        <v>16</v>
      </c>
      <c r="G36" s="4">
        <v>-17.75</v>
      </c>
      <c r="H36" s="4">
        <v>8.5</v>
      </c>
      <c r="I36" s="4">
        <v>15.5</v>
      </c>
      <c r="J36" s="4">
        <v>-18.5</v>
      </c>
      <c r="K36" s="4">
        <v>4.75</v>
      </c>
      <c r="L36" s="139" t="s">
        <v>690</v>
      </c>
      <c r="N36" s="140"/>
      <c r="O36" s="140"/>
      <c r="P36" s="140"/>
    </row>
    <row r="37" spans="1:24">
      <c r="A37" s="133" t="s">
        <v>691</v>
      </c>
      <c r="B37" s="134" t="s">
        <v>634</v>
      </c>
      <c r="C37" s="4">
        <v>14.5</v>
      </c>
      <c r="D37" s="4">
        <v>19.5</v>
      </c>
      <c r="E37" s="4">
        <v>18.25</v>
      </c>
      <c r="F37" s="4">
        <v>10.5</v>
      </c>
      <c r="G37" s="4">
        <v>-17</v>
      </c>
      <c r="H37" s="4">
        <v>2.75</v>
      </c>
      <c r="I37" s="4">
        <v>13.25</v>
      </c>
      <c r="J37" s="4">
        <v>-6.5</v>
      </c>
      <c r="K37" s="4">
        <v>7.75</v>
      </c>
      <c r="L37" s="139" t="s">
        <v>632</v>
      </c>
    </row>
    <row r="38" spans="1:24">
      <c r="A38" s="133" t="s">
        <v>635</v>
      </c>
      <c r="B38" s="134" t="s">
        <v>636</v>
      </c>
      <c r="C38" s="4">
        <v>19.75</v>
      </c>
      <c r="D38" s="4">
        <v>25.25</v>
      </c>
      <c r="E38" s="4">
        <v>24.75</v>
      </c>
      <c r="F38" s="4">
        <v>20.75</v>
      </c>
      <c r="G38" s="4">
        <v>-13.5</v>
      </c>
      <c r="H38" s="4">
        <v>10.25</v>
      </c>
      <c r="I38" s="4">
        <v>19.25</v>
      </c>
      <c r="J38" s="4">
        <v>-6.75</v>
      </c>
      <c r="K38" s="4">
        <v>13.25</v>
      </c>
      <c r="L38" s="139" t="s">
        <v>691</v>
      </c>
    </row>
    <row r="39" spans="1:24">
      <c r="A39" s="133" t="s">
        <v>692</v>
      </c>
      <c r="B39" s="134" t="s">
        <v>637</v>
      </c>
      <c r="C39" s="4">
        <v>26</v>
      </c>
      <c r="D39" s="4">
        <v>15.25</v>
      </c>
      <c r="E39" s="4">
        <v>12.75</v>
      </c>
      <c r="F39" s="4">
        <v>5.75</v>
      </c>
      <c r="G39" s="4">
        <v>-21.25</v>
      </c>
      <c r="H39" s="4">
        <v>4</v>
      </c>
      <c r="I39" s="4">
        <v>14.75</v>
      </c>
      <c r="J39" s="4">
        <v>-10.350000000000001</v>
      </c>
      <c r="K39" s="4">
        <v>5.25</v>
      </c>
      <c r="L39" s="139" t="s">
        <v>635</v>
      </c>
    </row>
    <row r="40" spans="1:24">
      <c r="A40" s="136" t="s">
        <v>638</v>
      </c>
      <c r="B40" s="134" t="s">
        <v>639</v>
      </c>
      <c r="C40" s="4">
        <v>17.5</v>
      </c>
      <c r="D40" s="4">
        <v>8.25</v>
      </c>
      <c r="E40" s="4">
        <v>18.175000000000001</v>
      </c>
      <c r="F40" s="4">
        <v>1.875</v>
      </c>
      <c r="G40" s="4">
        <v>-4</v>
      </c>
      <c r="H40" s="4">
        <v>6</v>
      </c>
      <c r="I40" s="4">
        <v>18.3</v>
      </c>
      <c r="J40" s="4">
        <v>-14.75</v>
      </c>
      <c r="K40" s="4">
        <v>7.15</v>
      </c>
      <c r="L40" s="139" t="s">
        <v>692</v>
      </c>
    </row>
    <row r="41" spans="1:24">
      <c r="A41" s="133" t="s">
        <v>693</v>
      </c>
      <c r="B41" s="134" t="s">
        <v>640</v>
      </c>
      <c r="C41" s="4">
        <v>25.25</v>
      </c>
      <c r="D41" s="4">
        <v>18.3</v>
      </c>
      <c r="E41" s="4">
        <v>18.850000000000001</v>
      </c>
      <c r="F41" s="4">
        <v>9.875</v>
      </c>
      <c r="G41" s="4">
        <v>-8.75</v>
      </c>
      <c r="H41" s="4">
        <v>13.350000000000001</v>
      </c>
      <c r="I41" s="4">
        <v>16.450000000000003</v>
      </c>
      <c r="J41" s="4">
        <v>-18.2</v>
      </c>
      <c r="K41" s="4">
        <v>9.0250000000000021</v>
      </c>
      <c r="L41" s="141" t="s">
        <v>638</v>
      </c>
    </row>
    <row r="42" spans="1:24">
      <c r="A42" s="136" t="s">
        <v>641</v>
      </c>
      <c r="B42" s="134" t="s">
        <v>642</v>
      </c>
      <c r="C42" s="4">
        <v>39.075000000000003</v>
      </c>
      <c r="D42" s="4">
        <v>30.175000000000004</v>
      </c>
      <c r="E42" s="4">
        <v>35.599999999999994</v>
      </c>
      <c r="F42" s="4">
        <v>14.675000000000001</v>
      </c>
      <c r="G42" s="4">
        <v>3.475000000000001</v>
      </c>
      <c r="H42" s="4">
        <v>24.35</v>
      </c>
      <c r="I42" s="4">
        <v>26.3</v>
      </c>
      <c r="J42" s="4">
        <v>-13.074999999999999</v>
      </c>
      <c r="K42" s="4">
        <v>20</v>
      </c>
      <c r="L42" s="139" t="s">
        <v>693</v>
      </c>
    </row>
    <row r="43" spans="1:24">
      <c r="A43" s="133" t="s">
        <v>694</v>
      </c>
      <c r="B43" s="134" t="s">
        <v>643</v>
      </c>
      <c r="C43" s="4">
        <v>38.950000000000003</v>
      </c>
      <c r="D43" s="4">
        <v>32.849999999999994</v>
      </c>
      <c r="E43" s="4">
        <v>39.600000000000009</v>
      </c>
      <c r="F43" s="4">
        <v>19.650000000000006</v>
      </c>
      <c r="G43" s="4">
        <v>-7.35</v>
      </c>
      <c r="H43" s="4">
        <v>19.25</v>
      </c>
      <c r="I43" s="4">
        <v>21.6</v>
      </c>
      <c r="J43" s="4">
        <v>-10.649999999999999</v>
      </c>
      <c r="K43" s="4">
        <v>18.874999999999996</v>
      </c>
      <c r="L43" s="141" t="s">
        <v>641</v>
      </c>
    </row>
    <row r="44" spans="1:24">
      <c r="A44" s="136" t="s">
        <v>644</v>
      </c>
      <c r="B44" s="134" t="s">
        <v>645</v>
      </c>
      <c r="C44" s="4">
        <v>42.674999999999997</v>
      </c>
      <c r="D44" s="4">
        <v>34.024999999999999</v>
      </c>
      <c r="E44" s="4">
        <v>35.524999999999999</v>
      </c>
      <c r="F44" s="4">
        <v>19.799999999999997</v>
      </c>
      <c r="G44" s="4">
        <v>1.3499999999999996</v>
      </c>
      <c r="H44" s="4">
        <v>21.225000000000001</v>
      </c>
      <c r="I44" s="4">
        <v>26.85</v>
      </c>
      <c r="J44" s="4">
        <v>-12.100000000000005</v>
      </c>
      <c r="K44" s="4">
        <v>21.175000000000001</v>
      </c>
      <c r="L44" s="139" t="s">
        <v>694</v>
      </c>
    </row>
    <row r="45" spans="1:24">
      <c r="A45" s="133" t="s">
        <v>695</v>
      </c>
      <c r="B45" s="134" t="s">
        <v>646</v>
      </c>
      <c r="C45" s="4">
        <v>19.2</v>
      </c>
      <c r="D45" s="4">
        <v>11.724999999999998</v>
      </c>
      <c r="E45" s="4">
        <v>13.2</v>
      </c>
      <c r="F45" s="4">
        <v>20.925000000000004</v>
      </c>
      <c r="G45" s="4">
        <v>-18.475000000000001</v>
      </c>
      <c r="H45" s="4">
        <v>2.2499999999999996</v>
      </c>
      <c r="I45" s="4">
        <v>18.599999999999994</v>
      </c>
      <c r="J45" s="4">
        <v>-6.1250000000000009</v>
      </c>
      <c r="K45" s="4">
        <v>8.4750000000000014</v>
      </c>
      <c r="L45" s="141" t="s">
        <v>644</v>
      </c>
    </row>
    <row r="46" spans="1:24">
      <c r="A46" s="136" t="s">
        <v>647</v>
      </c>
      <c r="B46" s="134" t="s">
        <v>648</v>
      </c>
      <c r="C46" s="4">
        <v>17.8</v>
      </c>
      <c r="D46" s="4">
        <v>4.8249999999999957</v>
      </c>
      <c r="E46" s="4">
        <v>15.399999999999999</v>
      </c>
      <c r="F46" s="4">
        <v>12.7</v>
      </c>
      <c r="G46" s="4">
        <v>-14.125</v>
      </c>
      <c r="H46" s="4">
        <v>3.5249999999999986</v>
      </c>
      <c r="I46" s="4">
        <v>12.2</v>
      </c>
      <c r="J46" s="4">
        <v>-10.024999999999999</v>
      </c>
      <c r="K46" s="4">
        <v>5.5249999999999986</v>
      </c>
      <c r="L46" s="139" t="s">
        <v>695</v>
      </c>
    </row>
    <row r="47" spans="1:24">
      <c r="A47" s="133" t="s">
        <v>696</v>
      </c>
      <c r="B47" s="134" t="s">
        <v>649</v>
      </c>
      <c r="C47" s="4">
        <v>15.200000000000003</v>
      </c>
      <c r="D47" s="4">
        <v>3.4249999999999994</v>
      </c>
      <c r="E47" s="4">
        <v>7.1499999999999986</v>
      </c>
      <c r="F47" s="4">
        <v>9.8250000000000011</v>
      </c>
      <c r="G47" s="4">
        <v>-17.600000000000001</v>
      </c>
      <c r="H47" s="4">
        <v>-6.3</v>
      </c>
      <c r="I47" s="4">
        <v>4.7749999999999995</v>
      </c>
      <c r="J47" s="4">
        <v>-21.175000000000004</v>
      </c>
      <c r="K47" s="4">
        <v>-0.29999999999999982</v>
      </c>
      <c r="L47" s="141" t="s">
        <v>647</v>
      </c>
    </row>
    <row r="48" spans="1:24">
      <c r="A48" s="136" t="s">
        <v>650</v>
      </c>
      <c r="B48" s="134" t="s">
        <v>651</v>
      </c>
      <c r="C48" s="4">
        <v>13.024999999999999</v>
      </c>
      <c r="D48" s="4">
        <v>-2.2249999999999988</v>
      </c>
      <c r="E48" s="4">
        <v>-1.0000000000000004</v>
      </c>
      <c r="F48" s="4">
        <v>-5.8250000000000002</v>
      </c>
      <c r="G48" s="4">
        <v>-19.700000000000003</v>
      </c>
      <c r="H48" s="4">
        <v>-10.050000000000001</v>
      </c>
      <c r="I48" s="4">
        <v>2.9249999999999989</v>
      </c>
      <c r="J48" s="4">
        <v>-20.700000000000003</v>
      </c>
      <c r="K48" s="4">
        <v>-4.5750000000000011</v>
      </c>
      <c r="L48" s="139" t="s">
        <v>696</v>
      </c>
    </row>
    <row r="49" spans="1:12">
      <c r="A49" s="133" t="s">
        <v>697</v>
      </c>
      <c r="B49" s="134" t="s">
        <v>652</v>
      </c>
      <c r="C49" s="4">
        <v>18.500000000000007</v>
      </c>
      <c r="D49" s="4">
        <v>6.75</v>
      </c>
      <c r="E49" s="4">
        <v>10.749999999999998</v>
      </c>
      <c r="F49" s="4">
        <v>12.824999999999999</v>
      </c>
      <c r="G49" s="4">
        <v>-15.450000000000001</v>
      </c>
      <c r="H49" s="4">
        <v>9.3500000000000014</v>
      </c>
      <c r="I49" s="4">
        <v>13.574999999999999</v>
      </c>
      <c r="J49" s="4">
        <v>-16.125</v>
      </c>
      <c r="K49" s="4">
        <v>6.6749999999999998</v>
      </c>
      <c r="L49" s="141" t="s">
        <v>650</v>
      </c>
    </row>
    <row r="50" spans="1:12">
      <c r="A50" s="136" t="s">
        <v>615</v>
      </c>
      <c r="B50" s="134" t="s">
        <v>653</v>
      </c>
      <c r="C50" s="4">
        <v>23.125</v>
      </c>
      <c r="D50" s="4">
        <v>15.25</v>
      </c>
      <c r="E50" s="4">
        <v>20.65</v>
      </c>
      <c r="F50" s="4">
        <v>11.25</v>
      </c>
      <c r="G50" s="4">
        <v>1.5500000000000007</v>
      </c>
      <c r="H50" s="4">
        <v>15.7</v>
      </c>
      <c r="I50" s="4">
        <v>19.875</v>
      </c>
      <c r="J50" s="4">
        <v>-16.599999999999994</v>
      </c>
      <c r="K50" s="4">
        <v>13.325000000000001</v>
      </c>
      <c r="L50" s="139" t="s">
        <v>697</v>
      </c>
    </row>
    <row r="51" spans="1:12">
      <c r="A51" s="133" t="s">
        <v>617</v>
      </c>
      <c r="B51" s="134" t="s">
        <v>654</v>
      </c>
      <c r="C51" s="4">
        <v>24.65</v>
      </c>
      <c r="D51" s="4">
        <v>23.800000000000004</v>
      </c>
      <c r="E51" s="4">
        <v>21.274999999999995</v>
      </c>
      <c r="F51" s="4">
        <v>8.1249999999999982</v>
      </c>
      <c r="G51" s="4">
        <v>-9.875</v>
      </c>
      <c r="H51" s="4">
        <v>10.874999999999998</v>
      </c>
      <c r="I51" s="4">
        <v>18.075000000000003</v>
      </c>
      <c r="J51" s="4">
        <v>-14.425000000000001</v>
      </c>
      <c r="K51" s="4">
        <v>13.2</v>
      </c>
      <c r="L51" s="141" t="s">
        <v>615</v>
      </c>
    </row>
    <row r="52" spans="1:12">
      <c r="A52" s="136" t="s">
        <v>618</v>
      </c>
      <c r="B52" s="134" t="s">
        <v>655</v>
      </c>
      <c r="C52" s="4">
        <v>27.1</v>
      </c>
      <c r="D52" s="4">
        <v>25.074999999999996</v>
      </c>
      <c r="E52" s="4">
        <v>20.65</v>
      </c>
      <c r="F52" s="4">
        <v>2.8499999999999996</v>
      </c>
      <c r="G52" s="4">
        <v>-4.3249999999999993</v>
      </c>
      <c r="H52" s="4">
        <v>11.624999999999996</v>
      </c>
      <c r="I52" s="4">
        <v>15.150000000000002</v>
      </c>
      <c r="J52" s="4">
        <v>-13.25</v>
      </c>
      <c r="K52" s="4">
        <v>13.350000000000001</v>
      </c>
      <c r="L52" s="139" t="s">
        <v>617</v>
      </c>
    </row>
    <row r="53" spans="1:12">
      <c r="A53" s="133" t="s">
        <v>619</v>
      </c>
      <c r="B53" s="134" t="s">
        <v>656</v>
      </c>
      <c r="C53" s="4">
        <v>22.925000000000001</v>
      </c>
      <c r="D53" s="4">
        <v>15.95</v>
      </c>
      <c r="E53" s="4">
        <v>18.925000000000001</v>
      </c>
      <c r="F53" s="4">
        <v>8.4</v>
      </c>
      <c r="G53" s="4">
        <v>-10.55</v>
      </c>
      <c r="H53" s="4">
        <v>15.674999999999999</v>
      </c>
      <c r="I53" s="4">
        <v>20.85</v>
      </c>
      <c r="J53" s="4">
        <v>-22</v>
      </c>
      <c r="K53" s="4">
        <v>12.125</v>
      </c>
      <c r="L53" s="141" t="s">
        <v>618</v>
      </c>
    </row>
    <row r="54" spans="1:12">
      <c r="A54" s="136" t="s">
        <v>621</v>
      </c>
      <c r="B54" s="134" t="s">
        <v>657</v>
      </c>
      <c r="C54" s="4">
        <v>32.6</v>
      </c>
      <c r="D54" s="4">
        <v>28.075000000000003</v>
      </c>
      <c r="E54" s="4">
        <v>32.224999999999994</v>
      </c>
      <c r="F54" s="4">
        <v>17.174999999999997</v>
      </c>
      <c r="G54" s="4">
        <v>17.350000000000001</v>
      </c>
      <c r="H54" s="4">
        <v>23.249999999999996</v>
      </c>
      <c r="I54" s="4">
        <v>29.950000000000003</v>
      </c>
      <c r="J54" s="4">
        <v>-4.1000000000000014</v>
      </c>
      <c r="K54" s="4">
        <v>24.225000000000005</v>
      </c>
      <c r="L54" s="139" t="s">
        <v>619</v>
      </c>
    </row>
    <row r="55" spans="1:12">
      <c r="A55" s="133" t="s">
        <v>622</v>
      </c>
      <c r="B55" s="134" t="s">
        <v>658</v>
      </c>
      <c r="C55" s="4">
        <v>30.174999999999997</v>
      </c>
      <c r="D55" s="4">
        <v>38.575000000000003</v>
      </c>
      <c r="E55" s="4">
        <v>33.949999999999996</v>
      </c>
      <c r="F55" s="4">
        <v>30.65</v>
      </c>
      <c r="G55" s="4">
        <v>19.149999999999999</v>
      </c>
      <c r="H55" s="4">
        <v>29.274999999999999</v>
      </c>
      <c r="I55" s="4">
        <v>30.424999999999997</v>
      </c>
      <c r="J55" s="4">
        <v>17.025000000000002</v>
      </c>
      <c r="K55" s="4">
        <v>29.875</v>
      </c>
      <c r="L55" s="141" t="s">
        <v>621</v>
      </c>
    </row>
    <row r="56" spans="1:12">
      <c r="A56" s="136" t="s">
        <v>623</v>
      </c>
      <c r="B56" s="134" t="s">
        <v>659</v>
      </c>
      <c r="C56" s="4">
        <v>43.650000000000006</v>
      </c>
      <c r="D56" s="4">
        <v>49.824999999999996</v>
      </c>
      <c r="E56" s="4">
        <v>44.85</v>
      </c>
      <c r="F56" s="4">
        <v>26.75</v>
      </c>
      <c r="G56" s="4">
        <v>31.050000000000004</v>
      </c>
      <c r="H56" s="4">
        <v>33.174999999999997</v>
      </c>
      <c r="I56" s="4">
        <v>37.549999999999997</v>
      </c>
      <c r="J56" s="4">
        <v>24.674999999999997</v>
      </c>
      <c r="K56" s="4">
        <v>37.950000000000003</v>
      </c>
      <c r="L56" s="139" t="s">
        <v>622</v>
      </c>
    </row>
    <row r="57" spans="1:12">
      <c r="A57" s="133" t="s">
        <v>624</v>
      </c>
      <c r="B57" s="134" t="s">
        <v>660</v>
      </c>
      <c r="C57" s="4">
        <v>42.1</v>
      </c>
      <c r="D57" s="4">
        <v>43.4</v>
      </c>
      <c r="E57" s="4">
        <v>41.525000000000006</v>
      </c>
      <c r="F57" s="4">
        <v>26.999999999999996</v>
      </c>
      <c r="G57" s="4">
        <v>20.575000000000003</v>
      </c>
      <c r="H57" s="4">
        <v>31.25</v>
      </c>
      <c r="I57" s="4">
        <v>38.175000000000004</v>
      </c>
      <c r="J57" s="4">
        <v>43.75</v>
      </c>
      <c r="K57" s="4">
        <v>36.15</v>
      </c>
      <c r="L57" s="141" t="s">
        <v>623</v>
      </c>
    </row>
    <row r="58" spans="1:12">
      <c r="A58" s="136" t="s">
        <v>195</v>
      </c>
      <c r="B58" s="134" t="s">
        <v>661</v>
      </c>
      <c r="C58" s="4">
        <v>43.5</v>
      </c>
      <c r="D58" s="4">
        <v>42.524999999999999</v>
      </c>
      <c r="E58" s="4">
        <v>37.174999999999997</v>
      </c>
      <c r="F58" s="4">
        <v>32.125</v>
      </c>
      <c r="G58" s="4">
        <v>29.125</v>
      </c>
      <c r="H58" s="4">
        <v>32.15</v>
      </c>
      <c r="I58" s="4">
        <v>37.100000000000009</v>
      </c>
      <c r="J58" s="4">
        <v>28.725000000000001</v>
      </c>
      <c r="K58" s="4">
        <v>35.875</v>
      </c>
      <c r="L58" s="139" t="s">
        <v>624</v>
      </c>
    </row>
    <row r="59" spans="1:12">
      <c r="A59" s="133" t="s">
        <v>194</v>
      </c>
      <c r="B59" s="134" t="s">
        <v>662</v>
      </c>
      <c r="C59" s="4">
        <v>33.25</v>
      </c>
      <c r="D59" s="4">
        <v>25.775000000000002</v>
      </c>
      <c r="E59" s="4">
        <v>26.024999999999999</v>
      </c>
      <c r="F59" s="4">
        <v>15.824999999999999</v>
      </c>
      <c r="G59" s="4">
        <v>10.199999999999999</v>
      </c>
      <c r="H59" s="4">
        <v>15.875</v>
      </c>
      <c r="I59" s="4">
        <v>25.549999999999997</v>
      </c>
      <c r="J59" s="4">
        <v>4.0000000000000009</v>
      </c>
      <c r="K59" s="4">
        <v>20.75</v>
      </c>
      <c r="L59" s="141" t="s">
        <v>195</v>
      </c>
    </row>
    <row r="60" spans="1:12">
      <c r="A60" s="136" t="s">
        <v>193</v>
      </c>
      <c r="B60" s="134" t="s">
        <v>663</v>
      </c>
      <c r="C60" s="4">
        <v>-12.125</v>
      </c>
      <c r="D60" s="4">
        <v>-30.274999999999999</v>
      </c>
      <c r="E60" s="4">
        <v>-14.100000000000001</v>
      </c>
      <c r="F60" s="4">
        <v>7.2249999999999961</v>
      </c>
      <c r="G60" s="4">
        <v>4.3250000000000011</v>
      </c>
      <c r="H60" s="4">
        <v>-12.75</v>
      </c>
      <c r="I60" s="4">
        <v>-1.9000000000000012</v>
      </c>
      <c r="J60" s="4">
        <v>-20.225000000000001</v>
      </c>
      <c r="K60" s="4">
        <v>-11.274999999999999</v>
      </c>
      <c r="L60" s="139" t="s">
        <v>194</v>
      </c>
    </row>
    <row r="61" spans="1:12">
      <c r="A61" s="136" t="s">
        <v>185</v>
      </c>
      <c r="B61" s="134" t="s">
        <v>664</v>
      </c>
      <c r="C61" s="4">
        <v>13.900000000000002</v>
      </c>
      <c r="D61" s="4">
        <v>-11.324999999999996</v>
      </c>
      <c r="E61" s="4">
        <v>10.925000000000001</v>
      </c>
      <c r="F61" s="4">
        <v>10.7</v>
      </c>
      <c r="G61" s="4">
        <v>15.05</v>
      </c>
      <c r="H61" s="4">
        <v>9.7750000000000004</v>
      </c>
      <c r="I61" s="4">
        <v>13.875000000000002</v>
      </c>
      <c r="J61" s="4">
        <v>-8.25</v>
      </c>
      <c r="K61" s="4">
        <v>6.2250000000000014</v>
      </c>
      <c r="L61" s="141" t="s">
        <v>193</v>
      </c>
    </row>
    <row r="62" spans="1:12">
      <c r="A62" s="136" t="s">
        <v>54</v>
      </c>
      <c r="B62" s="134" t="s">
        <v>665</v>
      </c>
      <c r="C62" s="4">
        <v>33.425000000000004</v>
      </c>
      <c r="D62" s="4">
        <v>13.975000000000001</v>
      </c>
      <c r="E62" s="4">
        <v>34.325000000000003</v>
      </c>
      <c r="F62" s="4">
        <v>19.299999999999997</v>
      </c>
      <c r="G62" s="4">
        <v>15.225000000000001</v>
      </c>
      <c r="H62" s="4">
        <v>22.974999999999998</v>
      </c>
      <c r="I62" s="4">
        <v>26</v>
      </c>
      <c r="J62" s="4">
        <v>-4.4000000000000012</v>
      </c>
      <c r="K62" s="4">
        <v>20.825000000000003</v>
      </c>
      <c r="L62" s="141" t="s">
        <v>185</v>
      </c>
    </row>
    <row r="63" spans="1:12">
      <c r="A63" s="136" t="s">
        <v>186</v>
      </c>
      <c r="B63" s="134" t="s">
        <v>666</v>
      </c>
      <c r="C63" s="4">
        <v>38.950000000000003</v>
      </c>
      <c r="D63" s="4">
        <v>37.424999999999997</v>
      </c>
      <c r="E63" s="4">
        <v>36.1</v>
      </c>
      <c r="F63" s="4">
        <v>23.349999999999998</v>
      </c>
      <c r="G63" s="4">
        <v>19.549999999999997</v>
      </c>
      <c r="H63" s="4">
        <v>38.799999999999997</v>
      </c>
      <c r="I63" s="4">
        <v>37.525000000000006</v>
      </c>
      <c r="J63" s="4">
        <v>11.600000000000001</v>
      </c>
      <c r="K63" s="4">
        <v>33.325000000000003</v>
      </c>
      <c r="L63" s="141" t="s">
        <v>54</v>
      </c>
    </row>
    <row r="64" spans="1:12">
      <c r="A64" s="133" t="s">
        <v>187</v>
      </c>
      <c r="B64" s="134" t="s">
        <v>667</v>
      </c>
      <c r="C64" s="4">
        <v>48.25</v>
      </c>
      <c r="D64" s="4">
        <v>48.825000000000003</v>
      </c>
      <c r="E64" s="4">
        <v>43.674999999999997</v>
      </c>
      <c r="F64" s="4">
        <v>36.525000000000006</v>
      </c>
      <c r="G64" s="4">
        <v>44.5</v>
      </c>
      <c r="H64" s="4">
        <v>45.225000000000001</v>
      </c>
      <c r="I64" s="4">
        <v>40.800000000000004</v>
      </c>
      <c r="J64" s="4">
        <v>34.450000000000003</v>
      </c>
      <c r="K64" s="4">
        <v>43.424999999999997</v>
      </c>
      <c r="L64" s="141" t="s">
        <v>186</v>
      </c>
    </row>
    <row r="65" spans="1:12">
      <c r="A65" s="133" t="s">
        <v>53</v>
      </c>
      <c r="B65" s="134" t="s">
        <v>668</v>
      </c>
      <c r="C65" s="4">
        <v>36.550000000000004</v>
      </c>
      <c r="D65" s="4">
        <v>31.924999999999997</v>
      </c>
      <c r="E65" s="4">
        <v>29.024999999999999</v>
      </c>
      <c r="F65" s="4">
        <v>28.15</v>
      </c>
      <c r="G65" s="4">
        <v>32.75</v>
      </c>
      <c r="H65" s="4">
        <v>31.950000000000003</v>
      </c>
      <c r="I65" s="4">
        <v>34.174999999999997</v>
      </c>
      <c r="J65" s="4">
        <v>12.950000000000003</v>
      </c>
      <c r="K65" s="4">
        <v>31.024999999999999</v>
      </c>
      <c r="L65" s="139" t="s">
        <v>187</v>
      </c>
    </row>
    <row r="66" spans="1:12">
      <c r="A66" s="133" t="s">
        <v>55</v>
      </c>
      <c r="B66" s="134" t="s">
        <v>669</v>
      </c>
      <c r="C66" s="4">
        <v>40.9</v>
      </c>
      <c r="D66" s="4">
        <v>36.300000000000004</v>
      </c>
      <c r="E66" s="4">
        <v>34.549999999999997</v>
      </c>
      <c r="F66" s="4">
        <v>35.5</v>
      </c>
      <c r="G66" s="4">
        <v>41.349999999999994</v>
      </c>
      <c r="H66" s="4">
        <v>39.575000000000003</v>
      </c>
      <c r="I66" s="4">
        <v>34.549999999999997</v>
      </c>
      <c r="J66" s="4">
        <v>19.325000000000003</v>
      </c>
      <c r="K66" s="4">
        <v>35.824999999999996</v>
      </c>
      <c r="L66" s="139" t="s">
        <v>53</v>
      </c>
    </row>
    <row r="67" spans="1:12">
      <c r="A67" s="133" t="s">
        <v>58</v>
      </c>
      <c r="B67" s="134" t="s">
        <v>670</v>
      </c>
      <c r="C67" s="4">
        <v>24.300000000000004</v>
      </c>
      <c r="D67" s="4">
        <v>11.55</v>
      </c>
      <c r="E67" s="4">
        <v>15.574999999999999</v>
      </c>
      <c r="F67" s="4">
        <v>31.674999999999997</v>
      </c>
      <c r="G67" s="4">
        <v>18.774999999999999</v>
      </c>
      <c r="H67" s="4">
        <v>24.124999999999996</v>
      </c>
      <c r="I67" s="4">
        <v>27.4</v>
      </c>
      <c r="J67" s="4">
        <v>22.049999999999997</v>
      </c>
      <c r="K67" s="4">
        <v>21.324999999999999</v>
      </c>
      <c r="L67" s="139" t="s">
        <v>55</v>
      </c>
    </row>
    <row r="68" spans="1:12">
      <c r="A68" s="133" t="s">
        <v>60</v>
      </c>
      <c r="B68" s="134" t="s">
        <v>671</v>
      </c>
      <c r="C68" s="4">
        <v>31.625000000000004</v>
      </c>
      <c r="D68" s="4">
        <v>30.024999999999995</v>
      </c>
      <c r="E68" s="4">
        <v>33.4</v>
      </c>
      <c r="F68" s="4">
        <v>29.625</v>
      </c>
      <c r="G68" s="4">
        <v>36.125</v>
      </c>
      <c r="H68" s="4">
        <v>28.099999999999998</v>
      </c>
      <c r="I68" s="4">
        <v>31.050000000000004</v>
      </c>
      <c r="J68" s="4">
        <v>22.474999999999998</v>
      </c>
      <c r="K68" s="4">
        <v>30.15</v>
      </c>
      <c r="L68" s="139" t="s">
        <v>58</v>
      </c>
    </row>
    <row r="69" spans="1:12">
      <c r="A69" s="133" t="s">
        <v>67</v>
      </c>
      <c r="B69" s="134" t="s">
        <v>672</v>
      </c>
      <c r="C69" s="4">
        <v>33.1</v>
      </c>
      <c r="D69" s="4">
        <v>27.425000000000001</v>
      </c>
      <c r="E69" s="4">
        <v>37.824999999999996</v>
      </c>
      <c r="F69" s="4">
        <v>39.75</v>
      </c>
      <c r="G69" s="4">
        <v>31.774999999999999</v>
      </c>
      <c r="H69" s="4">
        <v>27.874999999999996</v>
      </c>
      <c r="I69" s="4">
        <v>38.050000000000004</v>
      </c>
      <c r="J69" s="4">
        <v>27.225000000000001</v>
      </c>
      <c r="K69" s="4">
        <v>32.174999999999997</v>
      </c>
      <c r="L69" s="139" t="s">
        <v>60</v>
      </c>
    </row>
    <row r="70" spans="1:12">
      <c r="A70" s="133" t="s">
        <v>97</v>
      </c>
      <c r="B70" s="134" t="s">
        <v>673</v>
      </c>
      <c r="C70" s="4">
        <v>40.799999999999997</v>
      </c>
      <c r="D70" s="4">
        <v>35.075000000000003</v>
      </c>
      <c r="E70" s="4">
        <v>36.800000000000004</v>
      </c>
      <c r="F70" s="4">
        <v>37.675000000000004</v>
      </c>
      <c r="G70" s="4">
        <v>45.55</v>
      </c>
      <c r="H70" s="4">
        <v>39.15</v>
      </c>
      <c r="I70" s="4">
        <v>39.099999999999994</v>
      </c>
      <c r="J70" s="4">
        <v>23.925000000000001</v>
      </c>
      <c r="K70" s="4">
        <v>37.675000000000004</v>
      </c>
      <c r="L70" s="139" t="s">
        <v>67</v>
      </c>
    </row>
    <row r="71" spans="1:12">
      <c r="A71" s="133" t="s">
        <v>96</v>
      </c>
      <c r="B71" s="134" t="s">
        <v>674</v>
      </c>
      <c r="C71" s="4">
        <v>30.124999999999996</v>
      </c>
      <c r="D71" s="4">
        <v>23.275000000000006</v>
      </c>
      <c r="E71" s="4">
        <v>34.9</v>
      </c>
      <c r="F71" s="4">
        <v>33.225000000000001</v>
      </c>
      <c r="G71" s="4">
        <v>35.349999999999994</v>
      </c>
      <c r="H71" s="4">
        <v>29.074999999999996</v>
      </c>
      <c r="I71" s="4">
        <v>33.125</v>
      </c>
      <c r="J71" s="4">
        <v>5.4750000000000023</v>
      </c>
      <c r="K71" s="4">
        <v>28.575000000000003</v>
      </c>
      <c r="L71" s="139" t="s">
        <v>97</v>
      </c>
    </row>
    <row r="72" spans="1:12">
      <c r="A72" s="129" t="s">
        <v>95</v>
      </c>
      <c r="B72" s="130" t="s">
        <v>675</v>
      </c>
      <c r="C72" s="4">
        <v>35.275000000000006</v>
      </c>
      <c r="D72" s="4">
        <v>31.375000000000004</v>
      </c>
      <c r="E72" s="4">
        <v>34.299999999999997</v>
      </c>
      <c r="F72" s="4">
        <v>34.374999999999993</v>
      </c>
      <c r="G72" s="4">
        <v>37.550000000000004</v>
      </c>
      <c r="H72" s="4">
        <v>36.674999999999997</v>
      </c>
      <c r="I72" s="4">
        <v>37.725000000000001</v>
      </c>
      <c r="J72" s="4">
        <v>14.050000000000002</v>
      </c>
      <c r="K72" s="4">
        <v>33.699999999999996</v>
      </c>
      <c r="L72" s="139" t="s">
        <v>96</v>
      </c>
    </row>
    <row r="73" spans="1:12">
      <c r="A73" s="129" t="s">
        <v>101</v>
      </c>
      <c r="B73" s="130" t="s">
        <v>676</v>
      </c>
      <c r="C73" s="4">
        <v>30.124999999999996</v>
      </c>
      <c r="D73" s="4">
        <v>20.549999999999997</v>
      </c>
      <c r="E73" s="4">
        <v>31.974999999999994</v>
      </c>
      <c r="F73" s="4">
        <v>35.75</v>
      </c>
      <c r="G73" s="4">
        <v>16.250000000000004</v>
      </c>
      <c r="H73" s="4">
        <v>27.949999999999996</v>
      </c>
      <c r="I73" s="4">
        <v>33.949999999999996</v>
      </c>
      <c r="J73" s="4">
        <v>12.5</v>
      </c>
      <c r="K73" s="4">
        <v>26.65</v>
      </c>
      <c r="L73" s="139" t="s">
        <v>95</v>
      </c>
    </row>
    <row r="74" spans="1:12">
      <c r="A74" s="129" t="s">
        <v>102</v>
      </c>
      <c r="B74" s="130" t="s">
        <v>677</v>
      </c>
      <c r="C74" s="4">
        <v>34.375</v>
      </c>
      <c r="D74" s="4">
        <v>24.25</v>
      </c>
      <c r="E74" s="4">
        <v>38.549999999999997</v>
      </c>
      <c r="F74" s="4">
        <v>30.874999999999996</v>
      </c>
      <c r="G74" s="4">
        <v>42.375</v>
      </c>
      <c r="H74" s="4">
        <v>31.800000000000004</v>
      </c>
      <c r="I74" s="4">
        <v>35.450000000000003</v>
      </c>
      <c r="J74" s="4">
        <v>-13.925000000000002</v>
      </c>
      <c r="K74" s="4">
        <v>29.849999999999998</v>
      </c>
      <c r="L74" s="139" t="s">
        <v>101</v>
      </c>
    </row>
    <row r="75" spans="1:12">
      <c r="A75" s="129" t="s">
        <v>109</v>
      </c>
      <c r="B75" s="130" t="s">
        <v>678</v>
      </c>
      <c r="C75" s="4">
        <v>39.825000000000003</v>
      </c>
      <c r="D75" s="4">
        <v>32.1</v>
      </c>
      <c r="E75" s="4">
        <v>37.15</v>
      </c>
      <c r="F75" s="4">
        <v>39.549999999999997</v>
      </c>
      <c r="G75" s="4">
        <v>37.875</v>
      </c>
      <c r="H75" s="4">
        <v>33.65</v>
      </c>
      <c r="I75" s="4">
        <v>35.4</v>
      </c>
      <c r="J75" s="4">
        <v>13.350000000000001</v>
      </c>
      <c r="K75" s="4">
        <v>33.475000000000001</v>
      </c>
      <c r="L75" s="139" t="s">
        <v>102</v>
      </c>
    </row>
    <row r="76" spans="1:12">
      <c r="A76" s="129" t="s">
        <v>111</v>
      </c>
      <c r="B76" s="130" t="s">
        <v>679</v>
      </c>
      <c r="C76" s="4">
        <v>44.875</v>
      </c>
      <c r="D76" s="4">
        <v>36.725000000000001</v>
      </c>
      <c r="E76" s="4">
        <v>43.924999999999997</v>
      </c>
      <c r="F76" s="4">
        <v>34.075000000000003</v>
      </c>
      <c r="G76" s="4">
        <v>49.974999999999994</v>
      </c>
      <c r="H76" s="4">
        <v>34.6</v>
      </c>
      <c r="I76" s="4">
        <v>38.950000000000003</v>
      </c>
      <c r="J76" s="4">
        <v>22.450000000000003</v>
      </c>
      <c r="K76" s="4">
        <v>38</v>
      </c>
      <c r="L76" s="139" t="s">
        <v>109</v>
      </c>
    </row>
    <row r="77" spans="1:12">
      <c r="A77" s="129" t="s">
        <v>136</v>
      </c>
      <c r="B77" s="130" t="s">
        <v>680</v>
      </c>
      <c r="C77" s="4">
        <v>41.400000000000006</v>
      </c>
      <c r="D77" s="4">
        <v>42.524999999999999</v>
      </c>
      <c r="E77" s="4">
        <v>40.174999999999997</v>
      </c>
      <c r="F77" s="4">
        <v>35.825000000000003</v>
      </c>
      <c r="G77" s="4">
        <v>44.325000000000003</v>
      </c>
      <c r="H77" s="4">
        <v>33.099999999999994</v>
      </c>
      <c r="I77" s="4">
        <v>40.799999999999997</v>
      </c>
      <c r="J77" s="4">
        <v>14.400000000000002</v>
      </c>
      <c r="K77" s="4">
        <v>38.25</v>
      </c>
      <c r="L77" s="139" t="s">
        <v>111</v>
      </c>
    </row>
    <row r="78" spans="1:12">
      <c r="A78" s="129" t="s">
        <v>142</v>
      </c>
      <c r="B78" s="130" t="s">
        <v>681</v>
      </c>
      <c r="C78" s="4">
        <v>46.225000000000001</v>
      </c>
      <c r="D78" s="4">
        <v>43.725000000000001</v>
      </c>
      <c r="E78" s="4">
        <v>48.774999999999991</v>
      </c>
      <c r="F78" s="4">
        <v>34.299999999999997</v>
      </c>
      <c r="G78" s="4">
        <v>51.9</v>
      </c>
      <c r="H78" s="4">
        <v>38.675000000000004</v>
      </c>
      <c r="I78" s="4">
        <v>43.000000000000007</v>
      </c>
      <c r="J78" s="4">
        <v>13.125</v>
      </c>
      <c r="K78" s="4">
        <v>41.375</v>
      </c>
      <c r="L78" s="139" t="s">
        <v>136</v>
      </c>
    </row>
    <row r="79" spans="1:12">
      <c r="A79" s="129" t="s">
        <v>149</v>
      </c>
      <c r="B79" s="130" t="s">
        <v>682</v>
      </c>
      <c r="C79" s="4">
        <v>42.625</v>
      </c>
      <c r="D79" s="4">
        <v>39.174999999999997</v>
      </c>
      <c r="E79" s="4">
        <v>45.925000000000004</v>
      </c>
      <c r="F79" s="4">
        <v>23.75</v>
      </c>
      <c r="G79" s="4">
        <v>42.674999999999997</v>
      </c>
      <c r="H79" s="4">
        <v>36.650000000000006</v>
      </c>
      <c r="I79" s="4">
        <v>41.65</v>
      </c>
      <c r="J79" s="4">
        <v>5.8250000000000011</v>
      </c>
      <c r="K79" s="4">
        <v>36.675000000000004</v>
      </c>
      <c r="L79" s="139" t="s">
        <v>142</v>
      </c>
    </row>
    <row r="80" spans="1:12">
      <c r="A80" s="129" t="s">
        <v>176</v>
      </c>
      <c r="B80" s="130" t="s">
        <v>683</v>
      </c>
      <c r="C80" s="4">
        <v>31.549999999999997</v>
      </c>
      <c r="D80" s="4">
        <v>24.849999999999998</v>
      </c>
      <c r="E80" s="4">
        <v>41.475000000000001</v>
      </c>
      <c r="F80" s="4">
        <v>35.450000000000003</v>
      </c>
      <c r="G80" s="4">
        <v>50.85</v>
      </c>
      <c r="H80" s="4">
        <v>37.425000000000004</v>
      </c>
      <c r="I80" s="142">
        <v>37.200000000000003</v>
      </c>
      <c r="J80" s="4">
        <v>13.225000000000001</v>
      </c>
      <c r="K80" s="4">
        <v>33.5</v>
      </c>
      <c r="L80" s="139" t="s">
        <v>149</v>
      </c>
    </row>
    <row r="81" spans="1:12">
      <c r="A81" s="129" t="s">
        <v>189</v>
      </c>
      <c r="B81" s="130" t="s">
        <v>684</v>
      </c>
      <c r="C81" s="4">
        <v>16.650000000000002</v>
      </c>
      <c r="D81" s="4">
        <v>7.4250000000000034</v>
      </c>
      <c r="E81" s="4">
        <v>24.349999999999994</v>
      </c>
      <c r="F81" s="4">
        <v>33.799999999999997</v>
      </c>
      <c r="G81" s="4">
        <v>35.175000000000004</v>
      </c>
      <c r="H81" s="4">
        <v>21.35</v>
      </c>
      <c r="I81" s="142">
        <v>30.274999999999999</v>
      </c>
      <c r="J81" s="4">
        <v>-2.4999999999999467E-2</v>
      </c>
      <c r="K81" s="4">
        <v>20.875000000000004</v>
      </c>
      <c r="L81" s="139" t="s">
        <v>176</v>
      </c>
    </row>
    <row r="82" spans="1:12">
      <c r="A82" s="129" t="s">
        <v>192</v>
      </c>
      <c r="B82" s="130" t="s">
        <v>685</v>
      </c>
      <c r="C82" s="4">
        <v>7.4249999999999989</v>
      </c>
      <c r="D82" s="4">
        <v>-6.2749999999999995</v>
      </c>
      <c r="E82" s="4">
        <v>7.3999999999999986</v>
      </c>
      <c r="F82" s="4">
        <v>3.8749999999999978</v>
      </c>
      <c r="G82" s="4">
        <v>31.649999999999995</v>
      </c>
      <c r="H82" s="4">
        <v>3.8250000000000002</v>
      </c>
      <c r="I82" s="4">
        <v>8.0749999999999993</v>
      </c>
      <c r="J82" s="4">
        <v>4.0499999999999989</v>
      </c>
      <c r="K82" s="4">
        <v>5.6249999999999991</v>
      </c>
      <c r="L82" s="139" t="s">
        <v>189</v>
      </c>
    </row>
    <row r="83" spans="1:12">
      <c r="A83" s="58"/>
      <c r="B83" s="58"/>
      <c r="K83" s="58"/>
    </row>
    <row r="84" spans="1:12">
      <c r="A84" s="58"/>
      <c r="K84" s="58"/>
    </row>
    <row r="86" spans="1:12">
      <c r="C86" s="137"/>
      <c r="D86" s="137"/>
      <c r="E86" s="137"/>
      <c r="F86" s="137"/>
      <c r="G86" s="137"/>
      <c r="H86" s="137"/>
      <c r="I86" s="137"/>
      <c r="J86" s="13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P91"/>
  <sheetViews>
    <sheetView topLeftCell="O16" zoomScaleNormal="100" workbookViewId="0">
      <selection activeCell="P57" sqref="P57"/>
    </sheetView>
  </sheetViews>
  <sheetFormatPr baseColWidth="10" defaultColWidth="11.44140625" defaultRowHeight="12" customHeight="1"/>
  <cols>
    <col min="1" max="1" width="6.6640625" style="129" customWidth="1"/>
    <col min="2" max="6" width="6.6640625" style="130" customWidth="1"/>
    <col min="7" max="16384" width="11.44140625" style="130"/>
  </cols>
  <sheetData>
    <row r="18" spans="9:16" ht="12" customHeight="1">
      <c r="P18" s="138" t="s">
        <v>687</v>
      </c>
    </row>
    <row r="32" spans="9:16" ht="12" customHeight="1">
      <c r="I32" s="58"/>
      <c r="J32" s="58"/>
    </row>
    <row r="33" spans="1:16" ht="12" customHeight="1">
      <c r="A33" s="131"/>
      <c r="B33" s="132"/>
      <c r="I33" s="58"/>
      <c r="J33" s="58"/>
    </row>
    <row r="34" spans="1:16" ht="12" customHeight="1">
      <c r="A34" s="131"/>
      <c r="B34" s="132"/>
      <c r="I34" s="58"/>
      <c r="J34" s="58"/>
    </row>
    <row r="35" spans="1:16" ht="12" customHeight="1">
      <c r="A35" s="131"/>
      <c r="B35" s="132"/>
      <c r="G35" s="130" t="s">
        <v>626</v>
      </c>
      <c r="I35" s="58"/>
      <c r="J35" s="58"/>
    </row>
    <row r="36" spans="1:16" ht="12" customHeight="1">
      <c r="A36" s="131"/>
      <c r="B36" s="132"/>
      <c r="G36" s="130" t="s">
        <v>627</v>
      </c>
      <c r="I36" s="58"/>
      <c r="J36" s="58"/>
      <c r="P36" s="23" t="s">
        <v>577</v>
      </c>
    </row>
    <row r="37" spans="1:16" ht="12" customHeight="1">
      <c r="A37" s="131"/>
      <c r="B37" s="132"/>
      <c r="I37" s="58"/>
      <c r="J37" s="58"/>
    </row>
    <row r="38" spans="1:16" ht="12" customHeight="1">
      <c r="A38" s="131"/>
      <c r="B38" s="132"/>
      <c r="G38" s="130">
        <v>14.925000000000001</v>
      </c>
      <c r="I38" s="58"/>
      <c r="J38" s="58"/>
    </row>
    <row r="39" spans="1:16" ht="12" customHeight="1">
      <c r="A39" s="133"/>
      <c r="B39" s="134"/>
      <c r="G39" s="130">
        <v>9.4750000000000014</v>
      </c>
      <c r="H39" s="130" t="s">
        <v>626</v>
      </c>
    </row>
    <row r="40" spans="1:16" ht="12" customHeight="1">
      <c r="A40" s="135" t="s">
        <v>49</v>
      </c>
      <c r="B40" s="134"/>
      <c r="C40" s="130" t="s">
        <v>628</v>
      </c>
      <c r="D40" s="130" t="s">
        <v>629</v>
      </c>
      <c r="E40" s="130" t="s">
        <v>630</v>
      </c>
      <c r="F40" s="130" t="s">
        <v>607</v>
      </c>
      <c r="G40" s="130">
        <v>1</v>
      </c>
      <c r="H40" s="130" t="s">
        <v>631</v>
      </c>
      <c r="J40" s="130" t="s">
        <v>248</v>
      </c>
    </row>
    <row r="41" spans="1:16" ht="12" customHeight="1">
      <c r="A41" s="133" t="s">
        <v>632</v>
      </c>
      <c r="B41" s="134" t="s">
        <v>633</v>
      </c>
      <c r="C41" s="130">
        <v>9</v>
      </c>
      <c r="D41" s="130">
        <v>22</v>
      </c>
      <c r="E41" s="130">
        <v>0</v>
      </c>
      <c r="F41" s="130">
        <v>-12</v>
      </c>
      <c r="G41" s="130">
        <f>SUM(C41:F41)/4</f>
        <v>4.75</v>
      </c>
      <c r="I41" s="133" t="str">
        <f>A41</f>
        <v>F97</v>
      </c>
      <c r="J41" s="130">
        <f>AVERAGE(G38:G41)</f>
        <v>7.5375000000000005</v>
      </c>
      <c r="K41" s="130">
        <f>G41-J41</f>
        <v>-2.7875000000000005</v>
      </c>
    </row>
    <row r="42" spans="1:16" ht="12" customHeight="1">
      <c r="A42" s="133"/>
      <c r="B42" s="134" t="s">
        <v>634</v>
      </c>
      <c r="C42" s="130">
        <v>21</v>
      </c>
      <c r="D42" s="130">
        <v>20</v>
      </c>
      <c r="E42" s="130">
        <v>-2</v>
      </c>
      <c r="F42" s="130">
        <v>-8</v>
      </c>
      <c r="G42" s="130">
        <f t="shared" ref="G42:G85" si="0">SUM(C42:F42)/4</f>
        <v>7.75</v>
      </c>
      <c r="H42" s="130">
        <f t="shared" ref="H42:H83" si="1">G42-G41</f>
        <v>3</v>
      </c>
      <c r="I42" s="133"/>
      <c r="J42" s="130">
        <f>AVERAGE(G38:G42)</f>
        <v>7.580000000000001</v>
      </c>
      <c r="K42" s="130">
        <f t="shared" ref="K42:K87" si="2">G42-J42</f>
        <v>0.16999999999999904</v>
      </c>
    </row>
    <row r="43" spans="1:16" ht="12" customHeight="1">
      <c r="A43" s="133" t="s">
        <v>635</v>
      </c>
      <c r="B43" s="134" t="s">
        <v>636</v>
      </c>
      <c r="C43" s="130">
        <v>25</v>
      </c>
      <c r="D43" s="130">
        <v>26</v>
      </c>
      <c r="E43" s="130">
        <v>8</v>
      </c>
      <c r="F43" s="130">
        <v>-6</v>
      </c>
      <c r="G43" s="130">
        <f t="shared" si="0"/>
        <v>13.25</v>
      </c>
      <c r="H43" s="130">
        <f t="shared" si="1"/>
        <v>5.5</v>
      </c>
      <c r="I43" s="133" t="str">
        <f t="shared" ref="I43:I87" si="3">A43</f>
        <v>F98</v>
      </c>
      <c r="J43" s="130">
        <f>AVERAGE(G38:G43)</f>
        <v>8.5250000000000004</v>
      </c>
      <c r="K43" s="130">
        <f t="shared" si="2"/>
        <v>4.7249999999999996</v>
      </c>
    </row>
    <row r="44" spans="1:16" ht="12" customHeight="1">
      <c r="A44" s="133"/>
      <c r="B44" s="134" t="s">
        <v>637</v>
      </c>
      <c r="C44" s="130">
        <v>27</v>
      </c>
      <c r="D44" s="130">
        <v>10</v>
      </c>
      <c r="E44" s="130">
        <v>-1</v>
      </c>
      <c r="F44" s="130">
        <v>-15</v>
      </c>
      <c r="G44" s="130">
        <f t="shared" si="0"/>
        <v>5.25</v>
      </c>
      <c r="H44" s="130">
        <f t="shared" si="1"/>
        <v>-8</v>
      </c>
      <c r="I44" s="133"/>
      <c r="J44" s="130">
        <f>AVERAGE(G$38:G44)</f>
        <v>8.0571428571428587</v>
      </c>
      <c r="K44" s="130">
        <f t="shared" si="2"/>
        <v>-2.8071428571428587</v>
      </c>
    </row>
    <row r="45" spans="1:16" ht="12" customHeight="1">
      <c r="A45" s="136" t="s">
        <v>638</v>
      </c>
      <c r="B45" s="134" t="s">
        <v>639</v>
      </c>
      <c r="C45" s="130">
        <v>21</v>
      </c>
      <c r="D45" s="130">
        <v>18</v>
      </c>
      <c r="E45" s="130">
        <v>4</v>
      </c>
      <c r="F45" s="130">
        <v>-14.4</v>
      </c>
      <c r="G45" s="130">
        <f t="shared" si="0"/>
        <v>7.15</v>
      </c>
      <c r="H45" s="130">
        <f t="shared" si="1"/>
        <v>1.9000000000000004</v>
      </c>
      <c r="I45" s="133" t="str">
        <f t="shared" si="3"/>
        <v>F99</v>
      </c>
      <c r="J45" s="130">
        <f>AVERAGE(G$38:G45)</f>
        <v>7.9437500000000005</v>
      </c>
      <c r="K45" s="130">
        <f t="shared" si="2"/>
        <v>-0.79375000000000018</v>
      </c>
    </row>
    <row r="46" spans="1:16" ht="12" customHeight="1">
      <c r="A46" s="133"/>
      <c r="B46" s="134" t="s">
        <v>640</v>
      </c>
      <c r="C46" s="130">
        <v>23.000000000000007</v>
      </c>
      <c r="D46" s="130">
        <v>18.8</v>
      </c>
      <c r="E46" s="130">
        <v>4.1999999999999993</v>
      </c>
      <c r="F46" s="130">
        <v>-9.9000000000000021</v>
      </c>
      <c r="G46" s="130">
        <f t="shared" si="0"/>
        <v>9.0250000000000021</v>
      </c>
      <c r="H46" s="130">
        <f t="shared" si="1"/>
        <v>1.8750000000000018</v>
      </c>
      <c r="I46" s="133"/>
      <c r="J46" s="130">
        <f>AVERAGE(G$38:G46)</f>
        <v>8.06388888888889</v>
      </c>
      <c r="K46" s="130">
        <f t="shared" si="2"/>
        <v>0.96111111111111214</v>
      </c>
    </row>
    <row r="47" spans="1:16" ht="12" customHeight="1">
      <c r="A47" s="136" t="s">
        <v>641</v>
      </c>
      <c r="B47" s="134" t="s">
        <v>642</v>
      </c>
      <c r="C47" s="130">
        <v>29.100000000000009</v>
      </c>
      <c r="D47" s="130">
        <v>37.299999999999997</v>
      </c>
      <c r="E47" s="130">
        <v>15.000000000000002</v>
      </c>
      <c r="F47" s="130">
        <v>-1.4000000000000021</v>
      </c>
      <c r="G47" s="130">
        <f t="shared" si="0"/>
        <v>20</v>
      </c>
      <c r="H47" s="130">
        <f t="shared" si="1"/>
        <v>10.974999999999998</v>
      </c>
      <c r="I47" s="133" t="str">
        <f t="shared" si="3"/>
        <v>F00</v>
      </c>
      <c r="J47" s="130">
        <f>AVERAGE(G$38:G47)</f>
        <v>9.2575000000000003</v>
      </c>
      <c r="K47" s="130">
        <f t="shared" si="2"/>
        <v>10.7425</v>
      </c>
    </row>
    <row r="48" spans="1:16" ht="12" customHeight="1">
      <c r="A48" s="133"/>
      <c r="B48" s="134" t="s">
        <v>643</v>
      </c>
      <c r="C48" s="130">
        <v>31.699999999999996</v>
      </c>
      <c r="D48" s="130">
        <v>21.099999999999994</v>
      </c>
      <c r="E48" s="130">
        <v>7.5</v>
      </c>
      <c r="F48" s="130">
        <v>15.200000000000001</v>
      </c>
      <c r="G48" s="130">
        <f t="shared" si="0"/>
        <v>18.874999999999996</v>
      </c>
      <c r="H48" s="130">
        <f t="shared" si="1"/>
        <v>-1.1250000000000036</v>
      </c>
      <c r="I48" s="133"/>
      <c r="J48" s="130">
        <f>AVERAGE(G$38:G48)</f>
        <v>10.131818181818183</v>
      </c>
      <c r="K48" s="130">
        <f t="shared" si="2"/>
        <v>8.7431818181818137</v>
      </c>
    </row>
    <row r="49" spans="1:11" ht="12" customHeight="1">
      <c r="A49" s="136" t="s">
        <v>644</v>
      </c>
      <c r="B49" s="134" t="s">
        <v>645</v>
      </c>
      <c r="C49" s="130">
        <v>33.5</v>
      </c>
      <c r="D49" s="130">
        <v>27.400000000000002</v>
      </c>
      <c r="E49" s="130">
        <v>16.099999999999998</v>
      </c>
      <c r="F49" s="130">
        <v>7.7000000000000028</v>
      </c>
      <c r="G49" s="130">
        <f t="shared" si="0"/>
        <v>21.175000000000001</v>
      </c>
      <c r="H49" s="130">
        <f t="shared" si="1"/>
        <v>2.3000000000000043</v>
      </c>
      <c r="I49" s="133" t="str">
        <f t="shared" si="3"/>
        <v>F01</v>
      </c>
      <c r="J49" s="130">
        <f>AVERAGE(G$38:G49)</f>
        <v>11.052083333333334</v>
      </c>
      <c r="K49" s="130">
        <f t="shared" si="2"/>
        <v>10.122916666666667</v>
      </c>
    </row>
    <row r="50" spans="1:11" ht="12" customHeight="1">
      <c r="A50" s="133"/>
      <c r="B50" s="134" t="s">
        <v>646</v>
      </c>
      <c r="C50" s="130">
        <v>23.9</v>
      </c>
      <c r="D50" s="130">
        <v>10.099999999999998</v>
      </c>
      <c r="E50" s="130">
        <v>-4.0999999999999979</v>
      </c>
      <c r="F50" s="130">
        <v>4</v>
      </c>
      <c r="G50" s="130">
        <f t="shared" si="0"/>
        <v>8.4750000000000014</v>
      </c>
      <c r="H50" s="130">
        <f t="shared" si="1"/>
        <v>-12.7</v>
      </c>
      <c r="I50" s="133"/>
      <c r="J50" s="130">
        <f>AVERAGE(G$38:G50)</f>
        <v>10.853846153846153</v>
      </c>
      <c r="K50" s="130">
        <f t="shared" si="2"/>
        <v>-2.3788461538461512</v>
      </c>
    </row>
    <row r="51" spans="1:11" ht="12" customHeight="1">
      <c r="A51" s="136" t="s">
        <v>647</v>
      </c>
      <c r="B51" s="134" t="s">
        <v>648</v>
      </c>
      <c r="C51" s="130">
        <v>8.7999999999999972</v>
      </c>
      <c r="D51" s="130">
        <v>17.7</v>
      </c>
      <c r="E51" s="130">
        <v>0.30000000000000071</v>
      </c>
      <c r="F51" s="130">
        <v>-4.7000000000000011</v>
      </c>
      <c r="G51" s="130">
        <f t="shared" si="0"/>
        <v>5.5249999999999986</v>
      </c>
      <c r="H51" s="130">
        <f t="shared" si="1"/>
        <v>-2.9500000000000028</v>
      </c>
      <c r="I51" s="133" t="str">
        <f t="shared" si="3"/>
        <v>F02</v>
      </c>
      <c r="J51" s="130">
        <f>AVERAGE(G$38:G51)</f>
        <v>10.473214285714286</v>
      </c>
      <c r="K51" s="130">
        <f t="shared" si="2"/>
        <v>-4.9482142857142879</v>
      </c>
    </row>
    <row r="52" spans="1:11" ht="12" customHeight="1">
      <c r="A52" s="133"/>
      <c r="B52" s="134" t="s">
        <v>649</v>
      </c>
      <c r="C52" s="130">
        <v>-2.1000000000000014</v>
      </c>
      <c r="D52" s="130">
        <v>14.100000000000001</v>
      </c>
      <c r="E52" s="130">
        <v>-8.6999999999999993</v>
      </c>
      <c r="F52" s="130">
        <v>-4.5</v>
      </c>
      <c r="G52" s="130">
        <f t="shared" si="0"/>
        <v>-0.29999999999999982</v>
      </c>
      <c r="H52" s="130">
        <f t="shared" si="1"/>
        <v>-5.8249999999999984</v>
      </c>
      <c r="I52" s="133"/>
      <c r="J52" s="130">
        <f>AVERAGE(G$38:G52)</f>
        <v>9.754999999999999</v>
      </c>
      <c r="K52" s="130">
        <f t="shared" si="2"/>
        <v>-10.055</v>
      </c>
    </row>
    <row r="53" spans="1:11" ht="12" customHeight="1">
      <c r="A53" s="136" t="s">
        <v>650</v>
      </c>
      <c r="B53" s="134" t="s">
        <v>651</v>
      </c>
      <c r="C53" s="130">
        <v>-5.2000000000000028</v>
      </c>
      <c r="D53" s="130">
        <v>5.3999999999999986</v>
      </c>
      <c r="E53" s="130">
        <v>-11.200000000000001</v>
      </c>
      <c r="F53" s="130">
        <v>-7.2999999999999989</v>
      </c>
      <c r="G53" s="130">
        <f t="shared" si="0"/>
        <v>-4.5750000000000011</v>
      </c>
      <c r="H53" s="130">
        <f t="shared" si="1"/>
        <v>-4.2750000000000012</v>
      </c>
      <c r="I53" s="133" t="str">
        <f t="shared" si="3"/>
        <v>F03</v>
      </c>
      <c r="J53" s="130">
        <f>AVERAGE(G$38:G53)</f>
        <v>8.859375</v>
      </c>
      <c r="K53" s="130">
        <f t="shared" si="2"/>
        <v>-13.434375000000001</v>
      </c>
    </row>
    <row r="54" spans="1:11" ht="12" customHeight="1">
      <c r="A54" s="133"/>
      <c r="B54" s="134" t="s">
        <v>652</v>
      </c>
      <c r="C54" s="130">
        <v>10.299999999999997</v>
      </c>
      <c r="D54" s="130">
        <v>23.499999999999996</v>
      </c>
      <c r="E54" s="130">
        <v>-8.3999999999999986</v>
      </c>
      <c r="F54" s="130">
        <v>1.3000000000000007</v>
      </c>
      <c r="G54" s="130">
        <f t="shared" si="0"/>
        <v>6.6749999999999998</v>
      </c>
      <c r="H54" s="130">
        <f t="shared" si="1"/>
        <v>11.25</v>
      </c>
      <c r="I54" s="133"/>
      <c r="J54" s="130">
        <f>AVERAGE(G$38:G54)</f>
        <v>8.7308823529411779</v>
      </c>
      <c r="K54" s="130">
        <f t="shared" si="2"/>
        <v>-2.055882352941178</v>
      </c>
    </row>
    <row r="55" spans="1:11" ht="12" customHeight="1">
      <c r="A55" s="136" t="s">
        <v>615</v>
      </c>
      <c r="B55" s="134" t="s">
        <v>653</v>
      </c>
      <c r="C55" s="130">
        <v>22.6</v>
      </c>
      <c r="D55" s="130">
        <v>32.300000000000004</v>
      </c>
      <c r="E55" s="130">
        <v>1.8999999999999986</v>
      </c>
      <c r="F55" s="130">
        <v>-3.5</v>
      </c>
      <c r="G55" s="130">
        <f t="shared" si="0"/>
        <v>13.325000000000001</v>
      </c>
      <c r="H55" s="130">
        <f t="shared" si="1"/>
        <v>6.6500000000000012</v>
      </c>
      <c r="I55" s="133" t="str">
        <f t="shared" si="3"/>
        <v>F04</v>
      </c>
      <c r="J55" s="130">
        <f>AVERAGE(G$38:G55)</f>
        <v>8.9861111111111107</v>
      </c>
      <c r="K55" s="130">
        <f t="shared" si="2"/>
        <v>4.3388888888888903</v>
      </c>
    </row>
    <row r="56" spans="1:11" ht="12" customHeight="1">
      <c r="A56" s="133"/>
      <c r="B56" s="134" t="s">
        <v>654</v>
      </c>
      <c r="C56" s="130">
        <v>30.300000000000004</v>
      </c>
      <c r="D56" s="130">
        <v>22.799999999999997</v>
      </c>
      <c r="E56" s="130">
        <v>-3.8000000000000007</v>
      </c>
      <c r="F56" s="130">
        <v>3.5</v>
      </c>
      <c r="G56" s="130">
        <f t="shared" si="0"/>
        <v>13.2</v>
      </c>
      <c r="H56" s="130">
        <f t="shared" si="1"/>
        <v>-0.12500000000000178</v>
      </c>
      <c r="I56" s="133"/>
      <c r="J56" s="130">
        <f>AVERAGE(G$38:G56)</f>
        <v>9.2078947368421051</v>
      </c>
      <c r="K56" s="130">
        <f t="shared" si="2"/>
        <v>3.9921052631578942</v>
      </c>
    </row>
    <row r="57" spans="1:11" ht="12" customHeight="1">
      <c r="A57" s="136" t="s">
        <v>618</v>
      </c>
      <c r="B57" s="134" t="s">
        <v>655</v>
      </c>
      <c r="C57" s="130">
        <v>31.300000000000004</v>
      </c>
      <c r="D57" s="130">
        <v>24.3</v>
      </c>
      <c r="E57" s="130">
        <v>-5.7000000000000011</v>
      </c>
      <c r="F57" s="130">
        <v>3.5</v>
      </c>
      <c r="G57" s="130">
        <f t="shared" si="0"/>
        <v>13.350000000000001</v>
      </c>
      <c r="H57" s="130">
        <f t="shared" si="1"/>
        <v>0.15000000000000213</v>
      </c>
      <c r="I57" s="133" t="str">
        <f t="shared" si="3"/>
        <v>F05</v>
      </c>
      <c r="J57" s="130">
        <f>AVERAGE(G$38:G57)</f>
        <v>9.4149999999999991</v>
      </c>
      <c r="K57" s="130">
        <f t="shared" si="2"/>
        <v>3.9350000000000023</v>
      </c>
    </row>
    <row r="58" spans="1:11" ht="12" customHeight="1">
      <c r="A58" s="133"/>
      <c r="B58" s="134" t="s">
        <v>656</v>
      </c>
      <c r="C58" s="130">
        <v>31.799999999999997</v>
      </c>
      <c r="D58" s="130">
        <v>20.799999999999997</v>
      </c>
      <c r="E58" s="130">
        <v>-8.5999999999999979</v>
      </c>
      <c r="F58" s="130">
        <v>4.5</v>
      </c>
      <c r="G58" s="130">
        <f t="shared" si="0"/>
        <v>12.125</v>
      </c>
      <c r="H58" s="130">
        <f t="shared" si="1"/>
        <v>-1.2250000000000014</v>
      </c>
      <c r="I58" s="133"/>
      <c r="J58" s="130">
        <f>AVERAGE(G$38:G58)</f>
        <v>9.5440476190476176</v>
      </c>
      <c r="K58" s="130">
        <f t="shared" si="2"/>
        <v>2.5809523809523824</v>
      </c>
    </row>
    <row r="59" spans="1:11" ht="12" customHeight="1">
      <c r="A59" s="136" t="s">
        <v>621</v>
      </c>
      <c r="B59" s="134" t="s">
        <v>657</v>
      </c>
      <c r="C59" s="130">
        <v>47.800000000000004</v>
      </c>
      <c r="D59" s="130">
        <v>34.400000000000006</v>
      </c>
      <c r="E59" s="130">
        <v>5.4</v>
      </c>
      <c r="F59" s="130">
        <v>9.3000000000000007</v>
      </c>
      <c r="G59" s="130">
        <f t="shared" si="0"/>
        <v>24.225000000000005</v>
      </c>
      <c r="H59" s="130">
        <f t="shared" si="1"/>
        <v>12.100000000000005</v>
      </c>
      <c r="I59" s="133" t="str">
        <f t="shared" si="3"/>
        <v>F06</v>
      </c>
      <c r="J59" s="130">
        <f>AVERAGE(G$38:G59)</f>
        <v>10.211363636363636</v>
      </c>
      <c r="K59" s="130">
        <f t="shared" si="2"/>
        <v>14.013636363636369</v>
      </c>
    </row>
    <row r="60" spans="1:11" ht="12" customHeight="1">
      <c r="A60" s="133"/>
      <c r="B60" s="134" t="s">
        <v>658</v>
      </c>
      <c r="C60" s="130">
        <v>62.199999999999996</v>
      </c>
      <c r="D60" s="130">
        <v>23.2</v>
      </c>
      <c r="E60" s="130">
        <v>5.6000000000000014</v>
      </c>
      <c r="F60" s="130">
        <v>28.5</v>
      </c>
      <c r="G60" s="130">
        <f t="shared" si="0"/>
        <v>29.875</v>
      </c>
      <c r="H60" s="130">
        <f t="shared" si="1"/>
        <v>5.649999999999995</v>
      </c>
      <c r="I60" s="133"/>
      <c r="J60" s="130">
        <f>AVERAGE(G$38:G60)</f>
        <v>11.066304347826087</v>
      </c>
      <c r="K60" s="130">
        <f t="shared" si="2"/>
        <v>18.808695652173913</v>
      </c>
    </row>
    <row r="61" spans="1:11" ht="12" customHeight="1">
      <c r="A61" s="136" t="s">
        <v>623</v>
      </c>
      <c r="B61" s="134" t="s">
        <v>659</v>
      </c>
      <c r="C61" s="130">
        <v>68.900000000000006</v>
      </c>
      <c r="D61" s="130">
        <v>41.9</v>
      </c>
      <c r="E61" s="130">
        <v>19.7</v>
      </c>
      <c r="F61" s="130">
        <v>21.299999999999997</v>
      </c>
      <c r="G61" s="130">
        <f t="shared" si="0"/>
        <v>37.950000000000003</v>
      </c>
      <c r="H61" s="130">
        <f t="shared" si="1"/>
        <v>8.0750000000000028</v>
      </c>
      <c r="I61" s="133" t="str">
        <f t="shared" si="3"/>
        <v>F07</v>
      </c>
      <c r="J61" s="130">
        <f>AVERAGE(G$38:G61)</f>
        <v>12.186458333333333</v>
      </c>
      <c r="K61" s="130">
        <f t="shared" si="2"/>
        <v>25.763541666666669</v>
      </c>
    </row>
    <row r="62" spans="1:11" ht="12" customHeight="1">
      <c r="A62" s="133"/>
      <c r="B62" s="134" t="s">
        <v>660</v>
      </c>
      <c r="C62" s="130">
        <v>69.3</v>
      </c>
      <c r="D62" s="130">
        <v>33.300000000000004</v>
      </c>
      <c r="E62" s="130">
        <v>17.100000000000001</v>
      </c>
      <c r="F62" s="130">
        <v>24.9</v>
      </c>
      <c r="G62" s="130">
        <f t="shared" si="0"/>
        <v>36.15</v>
      </c>
      <c r="H62" s="130">
        <f t="shared" si="1"/>
        <v>-1.8000000000000043</v>
      </c>
      <c r="I62" s="133"/>
      <c r="J62" s="130">
        <f>AVERAGE(G$38:G62)</f>
        <v>13.144999999999998</v>
      </c>
      <c r="K62" s="130">
        <f t="shared" si="2"/>
        <v>23.005000000000003</v>
      </c>
    </row>
    <row r="63" spans="1:11" ht="12" customHeight="1">
      <c r="A63" s="136" t="s">
        <v>195</v>
      </c>
      <c r="B63" s="134" t="s">
        <v>661</v>
      </c>
      <c r="C63" s="130">
        <v>69.7</v>
      </c>
      <c r="D63" s="130">
        <v>30.099999999999998</v>
      </c>
      <c r="E63" s="130">
        <v>20.599999999999998</v>
      </c>
      <c r="F63" s="130">
        <v>23.099999999999998</v>
      </c>
      <c r="G63" s="130">
        <f t="shared" si="0"/>
        <v>35.875</v>
      </c>
      <c r="H63" s="130">
        <f t="shared" si="1"/>
        <v>-0.27499999999999858</v>
      </c>
      <c r="I63" s="133" t="str">
        <f t="shared" si="3"/>
        <v>F08</v>
      </c>
      <c r="J63" s="130">
        <f>AVERAGE(G$38:G63)</f>
        <v>14.019230769230766</v>
      </c>
      <c r="K63" s="130">
        <f t="shared" si="2"/>
        <v>21.855769230769234</v>
      </c>
    </row>
    <row r="64" spans="1:11" ht="12" customHeight="1">
      <c r="A64" s="133"/>
      <c r="B64" s="134" t="s">
        <v>662</v>
      </c>
      <c r="C64" s="130">
        <v>52.7</v>
      </c>
      <c r="D64" s="130">
        <v>3.3999999999999986</v>
      </c>
      <c r="E64" s="130">
        <v>3.8999999999999986</v>
      </c>
      <c r="F64" s="130">
        <v>23</v>
      </c>
      <c r="G64" s="130">
        <f t="shared" si="0"/>
        <v>20.75</v>
      </c>
      <c r="H64" s="130">
        <f t="shared" si="1"/>
        <v>-15.125</v>
      </c>
      <c r="I64" s="133"/>
      <c r="J64" s="130">
        <f>AVERAGE(G$38:G64)</f>
        <v>14.268518518518517</v>
      </c>
      <c r="K64" s="130">
        <f t="shared" si="2"/>
        <v>6.4814814814814827</v>
      </c>
    </row>
    <row r="65" spans="1:11" ht="12" customHeight="1">
      <c r="A65" s="136" t="s">
        <v>193</v>
      </c>
      <c r="B65" s="134" t="s">
        <v>663</v>
      </c>
      <c r="C65" s="130">
        <v>5.7000000000000028</v>
      </c>
      <c r="D65" s="130">
        <v>-10.899999999999995</v>
      </c>
      <c r="E65" s="130">
        <v>-21.1</v>
      </c>
      <c r="F65" s="130">
        <v>-18.799999999999997</v>
      </c>
      <c r="G65" s="130">
        <f t="shared" si="0"/>
        <v>-11.274999999999999</v>
      </c>
      <c r="H65" s="130">
        <f t="shared" si="1"/>
        <v>-32.024999999999999</v>
      </c>
      <c r="I65" s="133" t="str">
        <f t="shared" si="3"/>
        <v>F09</v>
      </c>
      <c r="J65" s="130">
        <f>AVERAGE(G$38:G65)</f>
        <v>13.356249999999999</v>
      </c>
      <c r="K65" s="130">
        <f t="shared" si="2"/>
        <v>-24.631249999999998</v>
      </c>
    </row>
    <row r="66" spans="1:11" ht="12" customHeight="1">
      <c r="A66" s="136"/>
      <c r="B66" s="134" t="s">
        <v>664</v>
      </c>
      <c r="C66" s="130">
        <v>14.000000000000007</v>
      </c>
      <c r="D66" s="130">
        <v>28.9</v>
      </c>
      <c r="E66" s="130">
        <v>-10.200000000000001</v>
      </c>
      <c r="F66" s="130">
        <v>-7.7999999999999989</v>
      </c>
      <c r="G66" s="130">
        <f t="shared" si="0"/>
        <v>6.2250000000000014</v>
      </c>
      <c r="H66" s="130">
        <f t="shared" si="1"/>
        <v>17.5</v>
      </c>
      <c r="I66" s="133"/>
      <c r="J66" s="130">
        <f>AVERAGE(G$38:G66)</f>
        <v>13.110344827586207</v>
      </c>
      <c r="K66" s="130">
        <f t="shared" si="2"/>
        <v>-6.8853448275862057</v>
      </c>
    </row>
    <row r="67" spans="1:11" ht="12" customHeight="1">
      <c r="A67" s="136" t="s">
        <v>54</v>
      </c>
      <c r="B67" s="134" t="s">
        <v>665</v>
      </c>
      <c r="C67" s="130">
        <v>32.1</v>
      </c>
      <c r="D67" s="130">
        <v>42.3</v>
      </c>
      <c r="E67" s="130">
        <v>6.3000000000000007</v>
      </c>
      <c r="F67" s="130">
        <v>2.6000000000000014</v>
      </c>
      <c r="G67" s="130">
        <f t="shared" si="0"/>
        <v>20.825000000000003</v>
      </c>
      <c r="H67" s="130">
        <f t="shared" si="1"/>
        <v>14.600000000000001</v>
      </c>
      <c r="I67" s="133" t="str">
        <f t="shared" si="3"/>
        <v>F10</v>
      </c>
      <c r="J67" s="130">
        <f>AVERAGE(G$38:G67)</f>
        <v>13.3675</v>
      </c>
      <c r="K67" s="130">
        <f t="shared" si="2"/>
        <v>7.4575000000000031</v>
      </c>
    </row>
    <row r="68" spans="1:11" ht="12" customHeight="1">
      <c r="A68" s="136"/>
      <c r="B68" s="134" t="s">
        <v>666</v>
      </c>
      <c r="C68" s="130">
        <v>61.2</v>
      </c>
      <c r="D68" s="130">
        <v>35.6</v>
      </c>
      <c r="E68" s="130">
        <v>13.9</v>
      </c>
      <c r="F68" s="130">
        <v>22.599999999999998</v>
      </c>
      <c r="G68" s="130">
        <f t="shared" si="0"/>
        <v>33.325000000000003</v>
      </c>
      <c r="H68" s="130">
        <f t="shared" si="1"/>
        <v>12.5</v>
      </c>
      <c r="I68" s="133"/>
      <c r="J68" s="130">
        <f>AVERAGE(G$38:G68)</f>
        <v>14.011290322580644</v>
      </c>
      <c r="K68" s="130">
        <f t="shared" si="2"/>
        <v>19.313709677419361</v>
      </c>
    </row>
    <row r="69" spans="1:11" ht="12" customHeight="1">
      <c r="A69" s="133" t="s">
        <v>187</v>
      </c>
      <c r="B69" s="134" t="s">
        <v>667</v>
      </c>
      <c r="C69" s="130">
        <v>73</v>
      </c>
      <c r="D69" s="130">
        <v>40.6</v>
      </c>
      <c r="E69" s="130">
        <v>26</v>
      </c>
      <c r="F69" s="130">
        <v>34.1</v>
      </c>
      <c r="G69" s="130">
        <f t="shared" si="0"/>
        <v>43.424999999999997</v>
      </c>
      <c r="H69" s="130">
        <f t="shared" si="1"/>
        <v>10.099999999999994</v>
      </c>
      <c r="I69" s="133" t="str">
        <f t="shared" si="3"/>
        <v>F11</v>
      </c>
      <c r="J69" s="130">
        <f>AVERAGE(G$38:G69)</f>
        <v>14.930468749999999</v>
      </c>
      <c r="K69" s="130">
        <f t="shared" si="2"/>
        <v>28.494531249999998</v>
      </c>
    </row>
    <row r="70" spans="1:11" ht="12" customHeight="1">
      <c r="A70" s="133"/>
      <c r="B70" s="134" t="s">
        <v>668</v>
      </c>
      <c r="C70" s="130">
        <v>72.8</v>
      </c>
      <c r="D70" s="130">
        <v>15.3</v>
      </c>
      <c r="E70" s="130">
        <v>15.200000000000001</v>
      </c>
      <c r="F70" s="130">
        <v>20.799999999999997</v>
      </c>
      <c r="G70" s="130">
        <f t="shared" si="0"/>
        <v>31.024999999999999</v>
      </c>
      <c r="H70" s="130">
        <f t="shared" si="1"/>
        <v>-12.399999999999999</v>
      </c>
      <c r="I70" s="133"/>
      <c r="J70" s="130">
        <f>AVERAGE(G$38:G70)</f>
        <v>15.418181818181816</v>
      </c>
      <c r="K70" s="130">
        <f t="shared" si="2"/>
        <v>15.606818181818182</v>
      </c>
    </row>
    <row r="71" spans="1:11" ht="12" customHeight="1">
      <c r="A71" s="133" t="s">
        <v>55</v>
      </c>
      <c r="B71" s="134" t="s">
        <v>669</v>
      </c>
      <c r="C71" s="130">
        <v>73.5</v>
      </c>
      <c r="D71" s="130">
        <v>27.1</v>
      </c>
      <c r="E71" s="130">
        <v>18.5</v>
      </c>
      <c r="F71" s="130">
        <v>24.2</v>
      </c>
      <c r="G71" s="130">
        <f t="shared" si="0"/>
        <v>35.824999999999996</v>
      </c>
      <c r="H71" s="130">
        <f t="shared" si="1"/>
        <v>4.7999999999999972</v>
      </c>
      <c r="I71" s="133" t="str">
        <f t="shared" si="3"/>
        <v>F12</v>
      </c>
      <c r="J71" s="130">
        <f>AVERAGE(G$38:G71)</f>
        <v>16.018382352941178</v>
      </c>
      <c r="K71" s="130">
        <f t="shared" si="2"/>
        <v>19.806617647058818</v>
      </c>
    </row>
    <row r="72" spans="1:11" ht="12" customHeight="1">
      <c r="A72" s="133"/>
      <c r="B72" s="134" t="s">
        <v>670</v>
      </c>
      <c r="C72" s="130">
        <v>60</v>
      </c>
      <c r="D72" s="130">
        <v>5.5999999999999979</v>
      </c>
      <c r="E72" s="130">
        <v>3.1999999999999993</v>
      </c>
      <c r="F72" s="130">
        <v>16.5</v>
      </c>
      <c r="G72" s="130">
        <f t="shared" si="0"/>
        <v>21.324999999999999</v>
      </c>
      <c r="H72" s="130">
        <f t="shared" si="1"/>
        <v>-14.499999999999996</v>
      </c>
      <c r="I72" s="133"/>
      <c r="J72" s="130">
        <f>AVERAGE(G$38:G72)</f>
        <v>16.170000000000002</v>
      </c>
      <c r="K72" s="130">
        <f t="shared" si="2"/>
        <v>5.1549999999999976</v>
      </c>
    </row>
    <row r="73" spans="1:11" ht="12" customHeight="1">
      <c r="A73" s="133" t="s">
        <v>60</v>
      </c>
      <c r="B73" s="134" t="s">
        <v>671</v>
      </c>
      <c r="C73" s="130">
        <v>64.5</v>
      </c>
      <c r="D73" s="130">
        <v>30.6</v>
      </c>
      <c r="E73" s="130">
        <v>12</v>
      </c>
      <c r="F73" s="130">
        <v>13.500000000000002</v>
      </c>
      <c r="G73" s="130">
        <f t="shared" si="0"/>
        <v>30.15</v>
      </c>
      <c r="H73" s="130">
        <f t="shared" si="1"/>
        <v>8.8249999999999993</v>
      </c>
      <c r="I73" s="133" t="str">
        <f t="shared" si="3"/>
        <v>F13</v>
      </c>
      <c r="J73" s="130">
        <f>AVERAGE(G$38:G73)</f>
        <v>16.558333333333334</v>
      </c>
      <c r="K73" s="130">
        <f t="shared" si="2"/>
        <v>13.591666666666665</v>
      </c>
    </row>
    <row r="74" spans="1:11" ht="12" customHeight="1">
      <c r="A74" s="133"/>
      <c r="B74" s="134" t="s">
        <v>672</v>
      </c>
      <c r="C74" s="130">
        <v>66.599999999999994</v>
      </c>
      <c r="D74" s="130">
        <v>23.999999999999993</v>
      </c>
      <c r="E74" s="130">
        <v>21.5</v>
      </c>
      <c r="F74" s="130">
        <v>16.600000000000001</v>
      </c>
      <c r="G74" s="130">
        <f t="shared" si="0"/>
        <v>32.174999999999997</v>
      </c>
      <c r="H74" s="130">
        <f t="shared" si="1"/>
        <v>2.0249999999999986</v>
      </c>
      <c r="I74" s="133"/>
      <c r="J74" s="130">
        <f>AVERAGE(G$38:G74)</f>
        <v>16.980405405405406</v>
      </c>
      <c r="K74" s="130">
        <f t="shared" si="2"/>
        <v>15.194594594594591</v>
      </c>
    </row>
    <row r="75" spans="1:11" ht="12" customHeight="1">
      <c r="A75" s="133" t="s">
        <v>97</v>
      </c>
      <c r="B75" s="134" t="s">
        <v>673</v>
      </c>
      <c r="C75" s="130">
        <v>76</v>
      </c>
      <c r="D75" s="130">
        <v>42.7</v>
      </c>
      <c r="E75" s="130">
        <v>21.1</v>
      </c>
      <c r="F75" s="130">
        <v>10.9</v>
      </c>
      <c r="G75" s="130">
        <f t="shared" si="0"/>
        <v>37.675000000000004</v>
      </c>
      <c r="H75" s="130">
        <f t="shared" si="1"/>
        <v>5.5000000000000071</v>
      </c>
      <c r="I75" s="133" t="str">
        <f t="shared" si="3"/>
        <v>F14</v>
      </c>
      <c r="J75" s="130">
        <f>AVERAGE(G$38:G75)</f>
        <v>17.524999999999999</v>
      </c>
      <c r="K75" s="130">
        <f t="shared" si="2"/>
        <v>20.150000000000006</v>
      </c>
    </row>
    <row r="76" spans="1:11" ht="12" customHeight="1">
      <c r="A76" s="133"/>
      <c r="B76" s="134" t="s">
        <v>674</v>
      </c>
      <c r="C76" s="130">
        <v>68.400000000000006</v>
      </c>
      <c r="D76" s="130">
        <v>14.399999999999999</v>
      </c>
      <c r="E76" s="130">
        <v>20.799999999999997</v>
      </c>
      <c r="F76" s="130">
        <v>10.7</v>
      </c>
      <c r="G76" s="130">
        <f t="shared" si="0"/>
        <v>28.575000000000003</v>
      </c>
      <c r="H76" s="130">
        <f t="shared" si="1"/>
        <v>-9.1000000000000014</v>
      </c>
      <c r="I76" s="133"/>
      <c r="J76" s="130">
        <f>AVERAGE(G$38:G76)</f>
        <v>17.808333333333334</v>
      </c>
      <c r="K76" s="130">
        <f t="shared" si="2"/>
        <v>10.766666666666669</v>
      </c>
    </row>
    <row r="77" spans="1:11" ht="12" customHeight="1">
      <c r="A77" s="133" t="s">
        <v>95</v>
      </c>
      <c r="B77" s="134" t="s">
        <v>675</v>
      </c>
      <c r="C77" s="130">
        <v>71.8</v>
      </c>
      <c r="D77" s="130">
        <v>31.4</v>
      </c>
      <c r="E77" s="130">
        <v>19.899999999999999</v>
      </c>
      <c r="F77" s="130">
        <v>11.7</v>
      </c>
      <c r="G77" s="130">
        <f t="shared" si="0"/>
        <v>33.699999999999996</v>
      </c>
      <c r="H77" s="130">
        <f t="shared" si="1"/>
        <v>5.1249999999999929</v>
      </c>
      <c r="I77" s="133" t="str">
        <f t="shared" si="3"/>
        <v>F15</v>
      </c>
      <c r="J77" s="130">
        <f>AVERAGE(G$38:G77)</f>
        <v>18.205625000000001</v>
      </c>
      <c r="K77" s="130">
        <f t="shared" si="2"/>
        <v>15.494374999999994</v>
      </c>
    </row>
    <row r="78" spans="1:11" ht="12" customHeight="1">
      <c r="A78" s="133"/>
      <c r="B78" s="134" t="s">
        <v>676</v>
      </c>
      <c r="C78" s="130">
        <v>68.3</v>
      </c>
      <c r="D78" s="130">
        <v>16.900000000000002</v>
      </c>
      <c r="E78" s="130">
        <v>10.1</v>
      </c>
      <c r="F78" s="130">
        <v>11.299999999999999</v>
      </c>
      <c r="G78" s="130">
        <f t="shared" si="0"/>
        <v>26.65</v>
      </c>
      <c r="H78" s="130">
        <f t="shared" si="1"/>
        <v>-7.0499999999999972</v>
      </c>
      <c r="I78" s="133"/>
      <c r="J78" s="130">
        <f>AVERAGE(G$38:G78)</f>
        <v>18.411585365853657</v>
      </c>
      <c r="K78" s="130">
        <f t="shared" si="2"/>
        <v>8.2384146341463413</v>
      </c>
    </row>
    <row r="79" spans="1:11" ht="12" customHeight="1">
      <c r="A79" s="133" t="s">
        <v>102</v>
      </c>
      <c r="B79" s="134" t="s">
        <v>677</v>
      </c>
      <c r="C79" s="130">
        <v>69</v>
      </c>
      <c r="D79" s="130">
        <v>27.299999999999997</v>
      </c>
      <c r="E79" s="130">
        <v>16.3</v>
      </c>
      <c r="F79" s="130">
        <v>6.7999999999999989</v>
      </c>
      <c r="G79" s="130">
        <f t="shared" si="0"/>
        <v>29.849999999999998</v>
      </c>
      <c r="H79" s="130">
        <f t="shared" si="1"/>
        <v>3.1999999999999993</v>
      </c>
      <c r="I79" s="133" t="str">
        <f t="shared" si="3"/>
        <v>F16</v>
      </c>
      <c r="J79" s="130">
        <f>AVERAGE(G$38:G79)</f>
        <v>18.683928571428574</v>
      </c>
      <c r="K79" s="130">
        <f t="shared" si="2"/>
        <v>11.166071428571424</v>
      </c>
    </row>
    <row r="80" spans="1:11" ht="12" customHeight="1">
      <c r="A80" s="133"/>
      <c r="B80" s="134" t="s">
        <v>678</v>
      </c>
      <c r="C80" s="130">
        <v>74</v>
      </c>
      <c r="D80" s="130">
        <v>25.700000000000003</v>
      </c>
      <c r="E80" s="130">
        <v>16.100000000000001</v>
      </c>
      <c r="F80" s="130">
        <v>18.100000000000001</v>
      </c>
      <c r="G80" s="130">
        <f t="shared" si="0"/>
        <v>33.475000000000001</v>
      </c>
      <c r="H80" s="130">
        <f t="shared" si="1"/>
        <v>3.6250000000000036</v>
      </c>
      <c r="I80" s="133"/>
      <c r="J80" s="130">
        <f>AVERAGE(G$38:G80)</f>
        <v>19.027906976744188</v>
      </c>
      <c r="K80" s="130">
        <f t="shared" si="2"/>
        <v>14.447093023255814</v>
      </c>
    </row>
    <row r="81" spans="1:11" ht="12" customHeight="1">
      <c r="A81" s="133" t="s">
        <v>111</v>
      </c>
      <c r="B81" s="134" t="s">
        <v>679</v>
      </c>
      <c r="C81" s="130">
        <v>77.099999999999994</v>
      </c>
      <c r="D81" s="130">
        <v>34.399999999999991</v>
      </c>
      <c r="E81" s="130">
        <v>20.2</v>
      </c>
      <c r="F81" s="130">
        <v>20.3</v>
      </c>
      <c r="G81" s="130">
        <f t="shared" si="0"/>
        <v>38</v>
      </c>
      <c r="H81" s="130">
        <f t="shared" si="1"/>
        <v>4.5249999999999986</v>
      </c>
      <c r="I81" s="133" t="str">
        <f t="shared" si="3"/>
        <v>F17</v>
      </c>
      <c r="J81" s="130">
        <f>AVERAGE(G$38:G81)</f>
        <v>19.459090909090911</v>
      </c>
      <c r="K81" s="130">
        <f t="shared" si="2"/>
        <v>18.540909090909089</v>
      </c>
    </row>
    <row r="82" spans="1:11" ht="12" customHeight="1">
      <c r="A82" s="133"/>
      <c r="B82" s="134" t="s">
        <v>680</v>
      </c>
      <c r="C82" s="130">
        <v>81</v>
      </c>
      <c r="D82" s="130">
        <v>27.3</v>
      </c>
      <c r="E82" s="130">
        <v>20.8</v>
      </c>
      <c r="F82" s="130">
        <v>23.9</v>
      </c>
      <c r="G82" s="130">
        <f t="shared" si="0"/>
        <v>38.25</v>
      </c>
      <c r="H82" s="130">
        <f t="shared" si="1"/>
        <v>0.25</v>
      </c>
      <c r="I82" s="133"/>
      <c r="J82" s="130">
        <f>AVERAGE(G$38:G82)</f>
        <v>19.876666666666669</v>
      </c>
      <c r="K82" s="130">
        <f t="shared" si="2"/>
        <v>18.373333333333331</v>
      </c>
    </row>
    <row r="83" spans="1:11" ht="12" customHeight="1">
      <c r="A83" s="133" t="s">
        <v>142</v>
      </c>
      <c r="B83" s="134" t="s">
        <v>681</v>
      </c>
      <c r="C83" s="130">
        <v>84.6</v>
      </c>
      <c r="D83" s="130">
        <v>32.5</v>
      </c>
      <c r="E83" s="130">
        <v>26.200000000000003</v>
      </c>
      <c r="F83" s="130">
        <v>22.200000000000003</v>
      </c>
      <c r="G83" s="130">
        <f t="shared" si="0"/>
        <v>41.375</v>
      </c>
      <c r="H83" s="130">
        <f t="shared" si="1"/>
        <v>3.125</v>
      </c>
      <c r="I83" s="133" t="str">
        <f t="shared" si="3"/>
        <v>F18</v>
      </c>
      <c r="J83" s="130">
        <f>AVERAGE(G$38:G83)</f>
        <v>20.344021739130437</v>
      </c>
      <c r="K83" s="130">
        <f t="shared" si="2"/>
        <v>21.030978260869563</v>
      </c>
    </row>
    <row r="84" spans="1:11" ht="12" customHeight="1">
      <c r="A84" s="133"/>
      <c r="B84" s="134" t="s">
        <v>682</v>
      </c>
      <c r="C84" s="130">
        <v>79.300000000000011</v>
      </c>
      <c r="D84" s="130">
        <v>21.099999999999998</v>
      </c>
      <c r="E84" s="130">
        <v>17.700000000000003</v>
      </c>
      <c r="F84" s="130">
        <v>28.6</v>
      </c>
      <c r="G84" s="130">
        <f t="shared" si="0"/>
        <v>36.675000000000004</v>
      </c>
      <c r="H84" s="130">
        <f>G84-G83</f>
        <v>-4.6999999999999957</v>
      </c>
      <c r="I84" s="133"/>
      <c r="J84" s="130">
        <f>AVERAGE(G$38:G84)</f>
        <v>20.691489361702128</v>
      </c>
      <c r="K84" s="130">
        <f t="shared" si="2"/>
        <v>15.983510638297876</v>
      </c>
    </row>
    <row r="85" spans="1:11" ht="12" customHeight="1">
      <c r="A85" s="133" t="s">
        <v>176</v>
      </c>
      <c r="B85" s="134" t="s">
        <v>683</v>
      </c>
      <c r="C85" s="130">
        <v>73.599999999999994</v>
      </c>
      <c r="D85" s="130">
        <v>24.1</v>
      </c>
      <c r="E85" s="130">
        <v>18.3</v>
      </c>
      <c r="F85" s="130">
        <v>18</v>
      </c>
      <c r="G85" s="130">
        <f t="shared" si="0"/>
        <v>33.5</v>
      </c>
      <c r="H85" s="130">
        <f>G85-G84</f>
        <v>-3.1750000000000043</v>
      </c>
      <c r="I85" s="133" t="str">
        <f t="shared" si="3"/>
        <v>F19</v>
      </c>
      <c r="J85" s="130">
        <f>AVERAGE(G$38:G85)</f>
        <v>20.958333333333332</v>
      </c>
      <c r="K85" s="130">
        <f t="shared" si="2"/>
        <v>12.541666666666668</v>
      </c>
    </row>
    <row r="86" spans="1:11" ht="12" customHeight="1">
      <c r="A86" s="133"/>
      <c r="B86" s="134" t="s">
        <v>684</v>
      </c>
      <c r="C86" s="130">
        <v>61.800000000000011</v>
      </c>
      <c r="D86" s="130">
        <v>0.39999999999999858</v>
      </c>
      <c r="E86" s="130">
        <v>7.2999999999999989</v>
      </c>
      <c r="F86" s="130">
        <v>14</v>
      </c>
      <c r="G86" s="130">
        <f>SUM(C86:F86)/4</f>
        <v>20.875000000000004</v>
      </c>
      <c r="H86" s="130">
        <f>G86-G85</f>
        <v>-12.624999999999996</v>
      </c>
      <c r="I86" s="133"/>
      <c r="J86" s="130">
        <f>AVERAGE(G$38:G86)</f>
        <v>20.956632653061224</v>
      </c>
      <c r="K86" s="130">
        <f>G86-J86</f>
        <v>-8.163265306122014E-2</v>
      </c>
    </row>
    <row r="87" spans="1:11" ht="12" customHeight="1">
      <c r="A87" s="133" t="s">
        <v>192</v>
      </c>
      <c r="B87" s="134" t="s">
        <v>685</v>
      </c>
      <c r="C87" s="130">
        <v>3.5999999999999979</v>
      </c>
      <c r="D87" s="130">
        <v>-0.80000000000000071</v>
      </c>
      <c r="E87" s="130">
        <v>10.200000000000001</v>
      </c>
      <c r="F87" s="130">
        <v>9.4999999999999982</v>
      </c>
      <c r="G87" s="130">
        <f>SUM(C87:F87)/4</f>
        <v>5.6249999999999991</v>
      </c>
      <c r="H87" s="130">
        <f>G87-G86</f>
        <v>-15.250000000000004</v>
      </c>
      <c r="I87" s="133" t="str">
        <f t="shared" si="3"/>
        <v>F20</v>
      </c>
      <c r="J87" s="130">
        <f>AVERAGE(G$38:G87)</f>
        <v>20.65</v>
      </c>
      <c r="K87" s="130">
        <f t="shared" si="2"/>
        <v>-15.024999999999999</v>
      </c>
    </row>
    <row r="88" spans="1:11" ht="12" customHeight="1">
      <c r="A88" s="133"/>
      <c r="B88" s="134" t="s">
        <v>686</v>
      </c>
    </row>
    <row r="91" spans="1:11" ht="12" customHeight="1">
      <c r="C91" s="137"/>
      <c r="D91" s="137"/>
      <c r="E91" s="137"/>
      <c r="F91" s="137"/>
      <c r="G91" s="137"/>
    </row>
  </sheetData>
  <pageMargins left="0.78740157499999996" right="0.78740157499999996" top="0.984251969" bottom="0.984251969" header="0.4921259845" footer="0.4921259845"/>
  <pageSetup paperSize="9"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I54" zoomScaleNormal="100" workbookViewId="0">
      <selection activeCell="P57" sqref="P57"/>
    </sheetView>
  </sheetViews>
  <sheetFormatPr baseColWidth="10" defaultRowHeight="13.2"/>
  <cols>
    <col min="1" max="1" width="30.109375" style="5" customWidth="1"/>
    <col min="2" max="16384" width="11.5546875" style="5"/>
  </cols>
  <sheetData>
    <row r="1" spans="1:16">
      <c r="A1" s="5" t="s">
        <v>40</v>
      </c>
    </row>
    <row r="2" spans="1:16" ht="28.2">
      <c r="J2" s="6" t="s">
        <v>68</v>
      </c>
    </row>
    <row r="5" spans="1:16" ht="26.4">
      <c r="A5" s="5" t="s">
        <v>61</v>
      </c>
      <c r="B5" s="5" t="s">
        <v>34</v>
      </c>
      <c r="D5" s="10" t="s">
        <v>23</v>
      </c>
      <c r="E5" s="10" t="s">
        <v>64</v>
      </c>
      <c r="F5" s="10" t="s">
        <v>33</v>
      </c>
      <c r="G5" s="10" t="s">
        <v>27</v>
      </c>
      <c r="H5" s="5" t="s">
        <v>0</v>
      </c>
      <c r="I5" s="10" t="s">
        <v>26</v>
      </c>
      <c r="J5" s="10" t="s">
        <v>24</v>
      </c>
      <c r="K5" s="10" t="s">
        <v>15</v>
      </c>
      <c r="L5" s="10"/>
      <c r="M5" s="16" t="s">
        <v>41</v>
      </c>
      <c r="N5" s="16" t="s">
        <v>170</v>
      </c>
      <c r="O5" s="16" t="s">
        <v>171</v>
      </c>
      <c r="P5" s="16" t="s">
        <v>177</v>
      </c>
    </row>
    <row r="6" spans="1:16">
      <c r="A6" s="5" t="s">
        <v>62</v>
      </c>
      <c r="B6" s="5">
        <v>53.4</v>
      </c>
      <c r="D6" s="5">
        <v>78.8</v>
      </c>
      <c r="E6" s="5">
        <v>78.8</v>
      </c>
      <c r="F6" s="5">
        <v>77.400000000000006</v>
      </c>
      <c r="G6" s="5">
        <v>51.7</v>
      </c>
      <c r="H6" s="5">
        <v>54.7</v>
      </c>
      <c r="I6" s="5">
        <v>18.899999999999999</v>
      </c>
      <c r="J6" s="5">
        <v>34</v>
      </c>
      <c r="K6" s="5">
        <v>26</v>
      </c>
      <c r="M6" s="5">
        <v>34.700000000000003</v>
      </c>
      <c r="N6" s="5">
        <v>54.7</v>
      </c>
      <c r="O6" s="5">
        <v>61.4</v>
      </c>
      <c r="P6" s="5">
        <v>66</v>
      </c>
    </row>
    <row r="7" spans="1:16">
      <c r="A7" s="5" t="s">
        <v>63</v>
      </c>
      <c r="B7" s="5">
        <v>54.3</v>
      </c>
      <c r="D7" s="5">
        <v>93.4</v>
      </c>
      <c r="E7" s="5">
        <v>79.5</v>
      </c>
      <c r="F7" s="5">
        <v>78.5</v>
      </c>
      <c r="G7" s="5">
        <v>54.1</v>
      </c>
      <c r="H7" s="5">
        <v>54</v>
      </c>
      <c r="I7" s="5">
        <v>31.6</v>
      </c>
      <c r="J7" s="5">
        <v>29.8</v>
      </c>
      <c r="K7" s="5">
        <v>15.3</v>
      </c>
      <c r="M7" s="5">
        <v>37.9</v>
      </c>
      <c r="N7" s="5">
        <v>53.4</v>
      </c>
      <c r="O7" s="5">
        <v>63.2</v>
      </c>
      <c r="P7" s="5">
        <v>70.599999999999994</v>
      </c>
    </row>
    <row r="8" spans="1:16">
      <c r="A8" s="74" t="s">
        <v>66</v>
      </c>
      <c r="B8" s="5">
        <v>53.4</v>
      </c>
      <c r="D8" s="5">
        <v>87.1</v>
      </c>
      <c r="E8" s="5">
        <v>82.4</v>
      </c>
      <c r="F8" s="5">
        <v>77.7</v>
      </c>
      <c r="G8" s="5">
        <v>58</v>
      </c>
      <c r="H8" s="5">
        <v>51.3</v>
      </c>
      <c r="I8" s="5">
        <v>24.4</v>
      </c>
      <c r="J8" s="5">
        <v>29.1</v>
      </c>
      <c r="K8" s="5">
        <v>18.100000000000001</v>
      </c>
      <c r="M8" s="5">
        <v>28.9</v>
      </c>
      <c r="N8" s="5">
        <v>52</v>
      </c>
      <c r="O8" s="5">
        <v>66.099999999999994</v>
      </c>
      <c r="P8" s="5">
        <v>72.5</v>
      </c>
    </row>
    <row r="9" spans="1:16">
      <c r="A9" s="74" t="s">
        <v>91</v>
      </c>
      <c r="B9" s="5">
        <v>56.7</v>
      </c>
      <c r="D9" s="5">
        <v>88.6</v>
      </c>
      <c r="E9" s="5">
        <v>86.2</v>
      </c>
      <c r="F9" s="5">
        <v>84</v>
      </c>
      <c r="G9" s="5">
        <v>62.9</v>
      </c>
      <c r="H9" s="5">
        <v>51.8</v>
      </c>
      <c r="I9" s="5">
        <v>29.7</v>
      </c>
      <c r="J9" s="5">
        <v>30.6</v>
      </c>
      <c r="K9" s="5">
        <v>21.6</v>
      </c>
      <c r="M9" s="5">
        <v>40</v>
      </c>
      <c r="N9" s="5">
        <v>55.8</v>
      </c>
      <c r="O9" s="5">
        <v>65.400000000000006</v>
      </c>
      <c r="P9" s="5">
        <v>70.900000000000006</v>
      </c>
    </row>
    <row r="10" spans="1:16">
      <c r="A10" s="74" t="s">
        <v>92</v>
      </c>
      <c r="B10" s="5">
        <v>56.9</v>
      </c>
      <c r="D10" s="5">
        <v>88.7</v>
      </c>
      <c r="E10" s="5">
        <v>86.4</v>
      </c>
      <c r="F10" s="5">
        <v>79.599999999999994</v>
      </c>
      <c r="G10" s="5">
        <v>60.6</v>
      </c>
      <c r="H10" s="5">
        <v>51.8</v>
      </c>
      <c r="I10" s="5">
        <v>31.5</v>
      </c>
      <c r="J10" s="5">
        <v>32.4</v>
      </c>
      <c r="K10" s="5">
        <v>24.2</v>
      </c>
      <c r="M10" s="5">
        <v>39.700000000000003</v>
      </c>
      <c r="N10" s="5">
        <v>55.5</v>
      </c>
      <c r="O10" s="5">
        <v>66.8</v>
      </c>
      <c r="P10" s="5">
        <v>64.7</v>
      </c>
    </row>
    <row r="11" spans="1:16">
      <c r="A11" s="74" t="s">
        <v>94</v>
      </c>
      <c r="B11" s="5">
        <v>57.4</v>
      </c>
      <c r="D11" s="5">
        <v>88.5</v>
      </c>
      <c r="E11" s="5">
        <v>84</v>
      </c>
      <c r="F11" s="5">
        <v>84</v>
      </c>
      <c r="G11" s="5">
        <v>62.5</v>
      </c>
      <c r="H11" s="5">
        <v>57.4</v>
      </c>
      <c r="I11" s="5">
        <v>21.8</v>
      </c>
      <c r="J11" s="5">
        <v>32.200000000000003</v>
      </c>
      <c r="K11" s="5">
        <v>24</v>
      </c>
      <c r="M11" s="5">
        <v>34.200000000000003</v>
      </c>
      <c r="N11" s="5">
        <v>59</v>
      </c>
      <c r="O11" s="5">
        <v>63.9</v>
      </c>
      <c r="P11" s="5">
        <v>68.900000000000006</v>
      </c>
    </row>
    <row r="12" spans="1:16">
      <c r="A12" s="74" t="s">
        <v>99</v>
      </c>
      <c r="B12" s="5">
        <v>56.2</v>
      </c>
      <c r="D12" s="5">
        <v>88.2</v>
      </c>
      <c r="E12" s="5">
        <v>81.7</v>
      </c>
      <c r="F12" s="5">
        <v>83.9</v>
      </c>
      <c r="G12" s="5">
        <v>58.1</v>
      </c>
      <c r="H12" s="5">
        <v>51.8</v>
      </c>
      <c r="I12" s="5">
        <v>28.4</v>
      </c>
      <c r="J12" s="5">
        <v>33.200000000000003</v>
      </c>
      <c r="K12" s="5">
        <v>27.2</v>
      </c>
      <c r="M12" s="5">
        <v>36</v>
      </c>
      <c r="N12" s="5">
        <v>57.7</v>
      </c>
      <c r="O12" s="5">
        <v>64.3</v>
      </c>
      <c r="P12" s="5">
        <v>64.7</v>
      </c>
    </row>
    <row r="13" spans="1:16">
      <c r="A13" s="74" t="s">
        <v>100</v>
      </c>
      <c r="B13" s="5">
        <v>53.7</v>
      </c>
      <c r="D13" s="5">
        <v>87.1</v>
      </c>
      <c r="E13" s="5">
        <v>81</v>
      </c>
      <c r="F13" s="5">
        <v>74.8</v>
      </c>
      <c r="G13" s="5">
        <v>61.3</v>
      </c>
      <c r="H13" s="5">
        <v>47.4</v>
      </c>
      <c r="I13" s="5">
        <v>22.8</v>
      </c>
      <c r="J13" s="5">
        <v>28.4</v>
      </c>
      <c r="K13" s="5">
        <v>28.1</v>
      </c>
      <c r="M13" s="5">
        <v>33.1</v>
      </c>
      <c r="N13" s="5">
        <v>55.1</v>
      </c>
      <c r="O13" s="5">
        <v>61.7</v>
      </c>
      <c r="P13" s="5">
        <v>63.7</v>
      </c>
    </row>
    <row r="14" spans="1:16">
      <c r="A14" s="74" t="s">
        <v>108</v>
      </c>
      <c r="B14" s="5">
        <v>54.2</v>
      </c>
      <c r="D14" s="5">
        <v>88.5</v>
      </c>
      <c r="E14" s="5">
        <v>81.599999999999994</v>
      </c>
      <c r="F14" s="5">
        <v>74.8</v>
      </c>
      <c r="G14" s="5">
        <v>54.4</v>
      </c>
      <c r="H14" s="5">
        <v>52</v>
      </c>
      <c r="I14" s="5">
        <v>31.4</v>
      </c>
      <c r="J14" s="5">
        <v>29.8</v>
      </c>
      <c r="K14" s="5">
        <v>24.2</v>
      </c>
      <c r="M14" s="5">
        <v>33.1</v>
      </c>
      <c r="N14" s="5">
        <v>55.1</v>
      </c>
      <c r="O14" s="5">
        <v>61.7</v>
      </c>
      <c r="P14" s="5">
        <v>63.7</v>
      </c>
    </row>
    <row r="15" spans="1:16">
      <c r="A15" s="74" t="s">
        <v>110</v>
      </c>
      <c r="B15" s="5">
        <v>56.1</v>
      </c>
      <c r="D15" s="5">
        <v>89.6</v>
      </c>
      <c r="E15" s="5">
        <v>81.3</v>
      </c>
      <c r="F15" s="5">
        <v>76.599999999999994</v>
      </c>
      <c r="G15" s="5">
        <v>67.5</v>
      </c>
      <c r="H15" s="5">
        <v>47</v>
      </c>
      <c r="I15" s="5">
        <v>32.1</v>
      </c>
      <c r="J15" s="5">
        <v>34</v>
      </c>
      <c r="K15" s="5">
        <v>22.5</v>
      </c>
      <c r="M15" s="5">
        <v>35.6</v>
      </c>
      <c r="N15" s="5">
        <v>56.1</v>
      </c>
      <c r="O15" s="5">
        <v>61.9</v>
      </c>
      <c r="P15" s="5">
        <v>70.599999999999994</v>
      </c>
    </row>
    <row r="16" spans="1:16">
      <c r="A16" s="74" t="s">
        <v>135</v>
      </c>
      <c r="B16" s="5">
        <v>55.6</v>
      </c>
      <c r="D16" s="5">
        <v>90.1</v>
      </c>
      <c r="E16" s="5">
        <v>80.099999999999994</v>
      </c>
      <c r="F16" s="5">
        <v>79.8</v>
      </c>
      <c r="G16" s="5">
        <v>64.2</v>
      </c>
      <c r="H16" s="5">
        <v>53.9</v>
      </c>
      <c r="I16" s="5">
        <v>26.3</v>
      </c>
      <c r="J16" s="5">
        <v>30.7</v>
      </c>
      <c r="K16" s="5">
        <v>19</v>
      </c>
      <c r="M16" s="5">
        <v>35.6</v>
      </c>
      <c r="N16" s="5">
        <v>56.1</v>
      </c>
      <c r="O16" s="5">
        <v>61.9</v>
      </c>
      <c r="P16" s="5">
        <v>70.599999999999994</v>
      </c>
    </row>
    <row r="17" spans="1:16">
      <c r="A17" s="74" t="s">
        <v>141</v>
      </c>
      <c r="B17" s="5">
        <v>56.2</v>
      </c>
      <c r="D17" s="5">
        <v>88.3</v>
      </c>
      <c r="E17" s="5">
        <v>79.900000000000006</v>
      </c>
      <c r="F17" s="5">
        <v>80.2</v>
      </c>
      <c r="G17" s="5">
        <v>53.9</v>
      </c>
      <c r="H17" s="5">
        <v>57.4</v>
      </c>
      <c r="I17" s="5">
        <v>22.5</v>
      </c>
      <c r="J17" s="5">
        <v>33.6</v>
      </c>
      <c r="K17" s="5">
        <v>25.1</v>
      </c>
      <c r="M17" s="5">
        <v>36</v>
      </c>
      <c r="N17" s="5">
        <v>57.2</v>
      </c>
      <c r="O17" s="5">
        <v>65.900000000000006</v>
      </c>
      <c r="P17" s="5">
        <v>74.8</v>
      </c>
    </row>
    <row r="18" spans="1:16">
      <c r="A18" s="74" t="s">
        <v>144</v>
      </c>
      <c r="B18" s="5">
        <v>54.6</v>
      </c>
      <c r="D18" s="5">
        <v>89</v>
      </c>
      <c r="E18" s="5">
        <v>81.099999999999994</v>
      </c>
      <c r="F18" s="5">
        <v>80.8</v>
      </c>
      <c r="G18" s="5">
        <v>51.5</v>
      </c>
      <c r="H18" s="5">
        <v>61.3</v>
      </c>
      <c r="I18" s="5">
        <v>21.3</v>
      </c>
      <c r="J18" s="5">
        <v>27.5</v>
      </c>
      <c r="K18" s="5">
        <v>19</v>
      </c>
      <c r="M18" s="5">
        <v>31.3</v>
      </c>
      <c r="N18" s="5">
        <v>55.1</v>
      </c>
      <c r="O18" s="5">
        <v>69.3</v>
      </c>
      <c r="P18" s="5">
        <v>76.8</v>
      </c>
    </row>
    <row r="19" spans="1:16">
      <c r="A19" s="74" t="s">
        <v>156</v>
      </c>
      <c r="B19" s="5">
        <v>53</v>
      </c>
      <c r="D19" s="5">
        <v>89.4</v>
      </c>
      <c r="E19" s="5">
        <v>76.2</v>
      </c>
      <c r="F19" s="5">
        <v>68.900000000000006</v>
      </c>
      <c r="G19" s="5">
        <v>58.2</v>
      </c>
      <c r="H19" s="5">
        <v>54.5</v>
      </c>
      <c r="I19" s="5">
        <v>30.4</v>
      </c>
      <c r="J19" s="5">
        <v>30.6</v>
      </c>
      <c r="K19" s="5">
        <v>17.600000000000001</v>
      </c>
      <c r="M19" s="5">
        <v>29</v>
      </c>
      <c r="N19" s="5">
        <v>55.2</v>
      </c>
      <c r="O19" s="5">
        <v>61.7</v>
      </c>
      <c r="P19" s="5">
        <v>68.099999999999994</v>
      </c>
    </row>
    <row r="20" spans="1:16" ht="12" customHeight="1">
      <c r="A20" s="74" t="s">
        <v>190</v>
      </c>
      <c r="B20" s="5">
        <v>52.7</v>
      </c>
      <c r="D20" s="5">
        <v>83.3</v>
      </c>
      <c r="E20" s="5">
        <v>75.099999999999994</v>
      </c>
      <c r="F20" s="5">
        <v>72.5</v>
      </c>
      <c r="G20" s="5">
        <v>66.7</v>
      </c>
      <c r="H20" s="5">
        <v>54.7</v>
      </c>
      <c r="I20" s="5">
        <v>24.7</v>
      </c>
      <c r="J20" s="5">
        <v>30.4</v>
      </c>
      <c r="K20" s="5">
        <v>19.7</v>
      </c>
      <c r="M20" s="5">
        <v>29</v>
      </c>
      <c r="N20" s="5">
        <v>55.3</v>
      </c>
      <c r="O20" s="5">
        <v>64.400000000000006</v>
      </c>
      <c r="P20" s="5">
        <v>62.3</v>
      </c>
    </row>
    <row r="21" spans="1:16" ht="12" customHeight="1">
      <c r="A21" s="74" t="s">
        <v>196</v>
      </c>
      <c r="B21" s="5">
        <v>51.5</v>
      </c>
      <c r="D21" s="5">
        <v>84</v>
      </c>
      <c r="E21" s="5">
        <v>75.2</v>
      </c>
      <c r="F21" s="5">
        <v>70.900000000000006</v>
      </c>
      <c r="G21" s="5">
        <v>58.9</v>
      </c>
      <c r="H21" s="5">
        <v>52.6</v>
      </c>
      <c r="I21" s="5">
        <v>31.4</v>
      </c>
      <c r="J21" s="5">
        <v>27.9</v>
      </c>
      <c r="K21" s="5">
        <v>12.8</v>
      </c>
      <c r="M21" s="5">
        <v>29.7</v>
      </c>
      <c r="N21" s="5">
        <v>51.5</v>
      </c>
      <c r="O21" s="5">
        <v>64.400000000000006</v>
      </c>
      <c r="P21" s="5">
        <v>65.2</v>
      </c>
    </row>
    <row r="22" spans="1:16" ht="12" customHeight="1">
      <c r="A22" s="74"/>
    </row>
    <row r="24" spans="1:16" ht="26.4">
      <c r="D24" s="10" t="s">
        <v>23</v>
      </c>
      <c r="E24" s="10" t="s">
        <v>64</v>
      </c>
      <c r="F24" s="10" t="s">
        <v>33</v>
      </c>
      <c r="G24" s="10" t="s">
        <v>27</v>
      </c>
      <c r="H24" s="5" t="s">
        <v>0</v>
      </c>
      <c r="I24" s="10" t="s">
        <v>26</v>
      </c>
      <c r="J24" s="10" t="s">
        <v>24</v>
      </c>
      <c r="K24" s="10" t="s">
        <v>15</v>
      </c>
    </row>
    <row r="25" spans="1:16">
      <c r="D25" s="5">
        <v>78.8</v>
      </c>
      <c r="E25" s="5">
        <v>78.8</v>
      </c>
      <c r="F25" s="5">
        <v>77.400000000000006</v>
      </c>
      <c r="G25" s="5">
        <v>51.7</v>
      </c>
      <c r="H25" s="5">
        <v>54.7</v>
      </c>
      <c r="I25" s="5">
        <v>18.899999999999999</v>
      </c>
      <c r="J25" s="5">
        <v>34</v>
      </c>
      <c r="K25" s="5">
        <v>26</v>
      </c>
    </row>
    <row r="26" spans="1:16">
      <c r="D26" s="5">
        <v>93.4</v>
      </c>
      <c r="E26" s="5">
        <v>79.5</v>
      </c>
      <c r="F26" s="5">
        <v>78.5</v>
      </c>
      <c r="G26" s="5">
        <v>54.1</v>
      </c>
      <c r="H26" s="5">
        <v>54</v>
      </c>
      <c r="I26" s="5">
        <v>31.6</v>
      </c>
      <c r="J26" s="5">
        <v>29.8</v>
      </c>
      <c r="K26" s="5">
        <v>15.3</v>
      </c>
    </row>
    <row r="27" spans="1:16">
      <c r="B27" s="143"/>
      <c r="C27" s="77"/>
      <c r="D27" s="5">
        <v>87.1</v>
      </c>
      <c r="E27" s="5">
        <v>82.4</v>
      </c>
      <c r="F27" s="5">
        <v>77.7</v>
      </c>
      <c r="G27" s="5">
        <v>58</v>
      </c>
      <c r="H27" s="5">
        <v>51.3</v>
      </c>
      <c r="I27" s="5">
        <v>24.4</v>
      </c>
      <c r="J27" s="5">
        <v>29.1</v>
      </c>
      <c r="K27" s="5">
        <v>18.100000000000001</v>
      </c>
    </row>
    <row r="28" spans="1:16">
      <c r="D28" s="5">
        <v>88.6</v>
      </c>
      <c r="E28" s="5">
        <v>86.2</v>
      </c>
      <c r="F28" s="5">
        <v>84</v>
      </c>
      <c r="G28" s="5">
        <v>62.9</v>
      </c>
      <c r="H28" s="5">
        <v>51.8</v>
      </c>
      <c r="I28" s="5">
        <v>29.7</v>
      </c>
      <c r="J28" s="5">
        <v>30.6</v>
      </c>
      <c r="K28" s="5">
        <v>21.6</v>
      </c>
    </row>
    <row r="29" spans="1:16">
      <c r="D29" s="5">
        <v>88.7</v>
      </c>
      <c r="E29" s="5">
        <v>86.4</v>
      </c>
      <c r="F29" s="5">
        <v>79.599999999999994</v>
      </c>
      <c r="G29" s="5">
        <v>60.6</v>
      </c>
      <c r="H29" s="5">
        <v>51.8</v>
      </c>
      <c r="I29" s="5">
        <v>31.5</v>
      </c>
      <c r="J29" s="5">
        <v>32.4</v>
      </c>
      <c r="K29" s="5">
        <v>24.2</v>
      </c>
    </row>
    <row r="30" spans="1:16">
      <c r="D30" s="5">
        <v>88.5</v>
      </c>
      <c r="E30" s="5">
        <v>84</v>
      </c>
      <c r="F30" s="5">
        <v>84</v>
      </c>
      <c r="G30" s="5">
        <v>62.5</v>
      </c>
      <c r="H30" s="5">
        <v>57.4</v>
      </c>
      <c r="I30" s="5">
        <v>21.8</v>
      </c>
      <c r="J30" s="5">
        <v>32.200000000000003</v>
      </c>
      <c r="K30" s="5">
        <v>24</v>
      </c>
    </row>
    <row r="31" spans="1:16">
      <c r="D31" s="5">
        <v>88.2</v>
      </c>
      <c r="E31" s="5">
        <v>81.7</v>
      </c>
      <c r="F31" s="5">
        <v>83.9</v>
      </c>
      <c r="G31" s="5">
        <v>58.1</v>
      </c>
      <c r="H31" s="5">
        <v>51.8</v>
      </c>
      <c r="I31" s="5">
        <v>28.4</v>
      </c>
      <c r="J31" s="5">
        <v>33.200000000000003</v>
      </c>
      <c r="K31" s="5">
        <v>27.2</v>
      </c>
    </row>
    <row r="32" spans="1:16">
      <c r="D32" s="5">
        <v>87.1</v>
      </c>
      <c r="E32" s="5">
        <v>81</v>
      </c>
      <c r="F32" s="5">
        <v>74.8</v>
      </c>
      <c r="G32" s="5">
        <v>61.3</v>
      </c>
      <c r="H32" s="5">
        <v>47.4</v>
      </c>
      <c r="I32" s="5">
        <v>22.8</v>
      </c>
      <c r="J32" s="5">
        <v>28.4</v>
      </c>
      <c r="K32" s="5">
        <v>28.1</v>
      </c>
    </row>
    <row r="33" spans="4:11">
      <c r="D33" s="5">
        <v>88.5</v>
      </c>
      <c r="E33" s="5">
        <v>81.599999999999994</v>
      </c>
      <c r="F33" s="5">
        <v>74.8</v>
      </c>
      <c r="G33" s="5">
        <v>54.4</v>
      </c>
      <c r="H33" s="5">
        <v>52</v>
      </c>
      <c r="I33" s="5">
        <v>31.4</v>
      </c>
      <c r="J33" s="5">
        <v>29.8</v>
      </c>
      <c r="K33" s="5">
        <v>24.2</v>
      </c>
    </row>
    <row r="34" spans="4:11">
      <c r="D34" s="5">
        <v>89.6</v>
      </c>
      <c r="E34" s="5">
        <v>81.3</v>
      </c>
      <c r="F34" s="5">
        <v>76.599999999999994</v>
      </c>
      <c r="G34" s="5">
        <v>67.5</v>
      </c>
      <c r="H34" s="5">
        <v>47</v>
      </c>
      <c r="I34" s="5">
        <v>32.1</v>
      </c>
      <c r="J34" s="5">
        <v>34</v>
      </c>
      <c r="K34" s="5">
        <v>22.5</v>
      </c>
    </row>
    <row r="35" spans="4:11">
      <c r="D35" s="5">
        <v>90.1</v>
      </c>
      <c r="E35" s="5">
        <v>80.099999999999994</v>
      </c>
      <c r="F35" s="5">
        <v>79.8</v>
      </c>
      <c r="G35" s="5">
        <v>64.2</v>
      </c>
      <c r="H35" s="5">
        <v>53.9</v>
      </c>
      <c r="I35" s="5">
        <v>26.3</v>
      </c>
      <c r="J35" s="5">
        <v>30.7</v>
      </c>
      <c r="K35" s="5">
        <v>19</v>
      </c>
    </row>
    <row r="36" spans="4:11">
      <c r="D36" s="5">
        <v>88.3</v>
      </c>
      <c r="E36" s="5">
        <v>79.900000000000006</v>
      </c>
      <c r="F36" s="5">
        <v>80.2</v>
      </c>
      <c r="G36" s="5">
        <v>53.9</v>
      </c>
      <c r="H36" s="5">
        <v>57.4</v>
      </c>
      <c r="I36" s="5">
        <v>22.5</v>
      </c>
      <c r="J36" s="5">
        <v>33.6</v>
      </c>
      <c r="K36" s="5">
        <v>25.1</v>
      </c>
    </row>
    <row r="37" spans="4:11">
      <c r="D37" s="5">
        <v>89</v>
      </c>
      <c r="E37" s="5">
        <v>81.099999999999994</v>
      </c>
      <c r="F37" s="5">
        <v>80.8</v>
      </c>
      <c r="G37" s="5">
        <v>51.5</v>
      </c>
      <c r="H37" s="5">
        <v>61.3</v>
      </c>
      <c r="I37" s="5">
        <v>21.3</v>
      </c>
      <c r="J37" s="5">
        <v>27.5</v>
      </c>
      <c r="K37" s="5">
        <v>19</v>
      </c>
    </row>
    <row r="38" spans="4:11">
      <c r="D38" s="5">
        <v>89.4</v>
      </c>
      <c r="E38" s="5">
        <v>76.2</v>
      </c>
      <c r="F38" s="5">
        <v>68.900000000000006</v>
      </c>
      <c r="G38" s="5">
        <v>58.2</v>
      </c>
      <c r="H38" s="5">
        <v>54.5</v>
      </c>
      <c r="I38" s="5">
        <v>30.4</v>
      </c>
      <c r="J38" s="5">
        <v>30.6</v>
      </c>
      <c r="K38" s="5">
        <v>17.600000000000001</v>
      </c>
    </row>
    <row r="39" spans="4:11">
      <c r="D39" s="5">
        <v>83.3</v>
      </c>
      <c r="E39" s="5">
        <v>75.099999999999994</v>
      </c>
      <c r="F39" s="5">
        <v>72.5</v>
      </c>
      <c r="G39" s="5">
        <v>66.7</v>
      </c>
      <c r="H39" s="5">
        <v>54.7</v>
      </c>
      <c r="I39" s="5">
        <v>24.7</v>
      </c>
      <c r="J39" s="5">
        <v>30.4</v>
      </c>
      <c r="K39" s="5">
        <v>19.7</v>
      </c>
    </row>
    <row r="40" spans="4:11">
      <c r="D40" s="5">
        <v>84</v>
      </c>
      <c r="E40" s="5">
        <v>75.2</v>
      </c>
      <c r="F40" s="5">
        <v>70.900000000000006</v>
      </c>
      <c r="G40" s="5">
        <v>58.9</v>
      </c>
      <c r="H40" s="5">
        <v>52.6</v>
      </c>
      <c r="I40" s="5">
        <v>31.4</v>
      </c>
      <c r="J40" s="5">
        <v>27.9</v>
      </c>
      <c r="K40" s="5">
        <v>12.8</v>
      </c>
    </row>
    <row r="56" spans="11:11">
      <c r="K56" s="76" t="s">
        <v>701</v>
      </c>
    </row>
    <row r="77" spans="11:11">
      <c r="K77" s="23" t="s">
        <v>577</v>
      </c>
    </row>
  </sheetData>
  <sortState columnSort="1" ref="D5:K20">
    <sortCondition descending="1" ref="D20:K20"/>
  </sortState>
  <phoneticPr fontId="6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zoomScaleNormal="100" workbookViewId="0">
      <selection activeCell="P57" sqref="P57"/>
    </sheetView>
  </sheetViews>
  <sheetFormatPr baseColWidth="10" defaultRowHeight="13.2"/>
  <cols>
    <col min="1" max="1" width="30.109375" style="4" customWidth="1"/>
    <col min="2" max="256" width="11.44140625" style="4"/>
    <col min="257" max="257" width="30.109375" style="4" customWidth="1"/>
    <col min="258" max="512" width="11.44140625" style="4"/>
    <col min="513" max="513" width="30.109375" style="4" customWidth="1"/>
    <col min="514" max="768" width="11.44140625" style="4"/>
    <col min="769" max="769" width="30.109375" style="4" customWidth="1"/>
    <col min="770" max="1024" width="11.44140625" style="4"/>
    <col min="1025" max="1025" width="30.109375" style="4" customWidth="1"/>
    <col min="1026" max="1280" width="11.44140625" style="4"/>
    <col min="1281" max="1281" width="30.109375" style="4" customWidth="1"/>
    <col min="1282" max="1536" width="11.44140625" style="4"/>
    <col min="1537" max="1537" width="30.109375" style="4" customWidth="1"/>
    <col min="1538" max="1792" width="11.44140625" style="4"/>
    <col min="1793" max="1793" width="30.109375" style="4" customWidth="1"/>
    <col min="1794" max="2048" width="11.44140625" style="4"/>
    <col min="2049" max="2049" width="30.109375" style="4" customWidth="1"/>
    <col min="2050" max="2304" width="11.44140625" style="4"/>
    <col min="2305" max="2305" width="30.109375" style="4" customWidth="1"/>
    <col min="2306" max="2560" width="11.44140625" style="4"/>
    <col min="2561" max="2561" width="30.109375" style="4" customWidth="1"/>
    <col min="2562" max="2816" width="11.44140625" style="4"/>
    <col min="2817" max="2817" width="30.109375" style="4" customWidth="1"/>
    <col min="2818" max="3072" width="11.44140625" style="4"/>
    <col min="3073" max="3073" width="30.109375" style="4" customWidth="1"/>
    <col min="3074" max="3328" width="11.44140625" style="4"/>
    <col min="3329" max="3329" width="30.109375" style="4" customWidth="1"/>
    <col min="3330" max="3584" width="11.44140625" style="4"/>
    <col min="3585" max="3585" width="30.109375" style="4" customWidth="1"/>
    <col min="3586" max="3840" width="11.44140625" style="4"/>
    <col min="3841" max="3841" width="30.109375" style="4" customWidth="1"/>
    <col min="3842" max="4096" width="11.44140625" style="4"/>
    <col min="4097" max="4097" width="30.109375" style="4" customWidth="1"/>
    <col min="4098" max="4352" width="11.44140625" style="4"/>
    <col min="4353" max="4353" width="30.109375" style="4" customWidth="1"/>
    <col min="4354" max="4608" width="11.44140625" style="4"/>
    <col min="4609" max="4609" width="30.109375" style="4" customWidth="1"/>
    <col min="4610" max="4864" width="11.44140625" style="4"/>
    <col min="4865" max="4865" width="30.109375" style="4" customWidth="1"/>
    <col min="4866" max="5120" width="11.44140625" style="4"/>
    <col min="5121" max="5121" width="30.109375" style="4" customWidth="1"/>
    <col min="5122" max="5376" width="11.44140625" style="4"/>
    <col min="5377" max="5377" width="30.109375" style="4" customWidth="1"/>
    <col min="5378" max="5632" width="11.44140625" style="4"/>
    <col min="5633" max="5633" width="30.109375" style="4" customWidth="1"/>
    <col min="5634" max="5888" width="11.44140625" style="4"/>
    <col min="5889" max="5889" width="30.109375" style="4" customWidth="1"/>
    <col min="5890" max="6144" width="11.44140625" style="4"/>
    <col min="6145" max="6145" width="30.109375" style="4" customWidth="1"/>
    <col min="6146" max="6400" width="11.44140625" style="4"/>
    <col min="6401" max="6401" width="30.109375" style="4" customWidth="1"/>
    <col min="6402" max="6656" width="11.44140625" style="4"/>
    <col min="6657" max="6657" width="30.109375" style="4" customWidth="1"/>
    <col min="6658" max="6912" width="11.44140625" style="4"/>
    <col min="6913" max="6913" width="30.109375" style="4" customWidth="1"/>
    <col min="6914" max="7168" width="11.44140625" style="4"/>
    <col min="7169" max="7169" width="30.109375" style="4" customWidth="1"/>
    <col min="7170" max="7424" width="11.44140625" style="4"/>
    <col min="7425" max="7425" width="30.109375" style="4" customWidth="1"/>
    <col min="7426" max="7680" width="11.44140625" style="4"/>
    <col min="7681" max="7681" width="30.109375" style="4" customWidth="1"/>
    <col min="7682" max="7936" width="11.44140625" style="4"/>
    <col min="7937" max="7937" width="30.109375" style="4" customWidth="1"/>
    <col min="7938" max="8192" width="11.44140625" style="4"/>
    <col min="8193" max="8193" width="30.109375" style="4" customWidth="1"/>
    <col min="8194" max="8448" width="11.44140625" style="4"/>
    <col min="8449" max="8449" width="30.109375" style="4" customWidth="1"/>
    <col min="8450" max="8704" width="11.44140625" style="4"/>
    <col min="8705" max="8705" width="30.109375" style="4" customWidth="1"/>
    <col min="8706" max="8960" width="11.44140625" style="4"/>
    <col min="8961" max="8961" width="30.109375" style="4" customWidth="1"/>
    <col min="8962" max="9216" width="11.44140625" style="4"/>
    <col min="9217" max="9217" width="30.109375" style="4" customWidth="1"/>
    <col min="9218" max="9472" width="11.44140625" style="4"/>
    <col min="9473" max="9473" width="30.109375" style="4" customWidth="1"/>
    <col min="9474" max="9728" width="11.44140625" style="4"/>
    <col min="9729" max="9729" width="30.109375" style="4" customWidth="1"/>
    <col min="9730" max="9984" width="11.44140625" style="4"/>
    <col min="9985" max="9985" width="30.109375" style="4" customWidth="1"/>
    <col min="9986" max="10240" width="11.44140625" style="4"/>
    <col min="10241" max="10241" width="30.109375" style="4" customWidth="1"/>
    <col min="10242" max="10496" width="11.44140625" style="4"/>
    <col min="10497" max="10497" width="30.109375" style="4" customWidth="1"/>
    <col min="10498" max="10752" width="11.44140625" style="4"/>
    <col min="10753" max="10753" width="30.109375" style="4" customWidth="1"/>
    <col min="10754" max="11008" width="11.44140625" style="4"/>
    <col min="11009" max="11009" width="30.109375" style="4" customWidth="1"/>
    <col min="11010" max="11264" width="11.44140625" style="4"/>
    <col min="11265" max="11265" width="30.109375" style="4" customWidth="1"/>
    <col min="11266" max="11520" width="11.44140625" style="4"/>
    <col min="11521" max="11521" width="30.109375" style="4" customWidth="1"/>
    <col min="11522" max="11776" width="11.44140625" style="4"/>
    <col min="11777" max="11777" width="30.109375" style="4" customWidth="1"/>
    <col min="11778" max="12032" width="11.44140625" style="4"/>
    <col min="12033" max="12033" width="30.109375" style="4" customWidth="1"/>
    <col min="12034" max="12288" width="11.44140625" style="4"/>
    <col min="12289" max="12289" width="30.109375" style="4" customWidth="1"/>
    <col min="12290" max="12544" width="11.44140625" style="4"/>
    <col min="12545" max="12545" width="30.109375" style="4" customWidth="1"/>
    <col min="12546" max="12800" width="11.44140625" style="4"/>
    <col min="12801" max="12801" width="30.109375" style="4" customWidth="1"/>
    <col min="12802" max="13056" width="11.44140625" style="4"/>
    <col min="13057" max="13057" width="30.109375" style="4" customWidth="1"/>
    <col min="13058" max="13312" width="11.44140625" style="4"/>
    <col min="13313" max="13313" width="30.109375" style="4" customWidth="1"/>
    <col min="13314" max="13568" width="11.44140625" style="4"/>
    <col min="13569" max="13569" width="30.109375" style="4" customWidth="1"/>
    <col min="13570" max="13824" width="11.44140625" style="4"/>
    <col min="13825" max="13825" width="30.109375" style="4" customWidth="1"/>
    <col min="13826" max="14080" width="11.44140625" style="4"/>
    <col min="14081" max="14081" width="30.109375" style="4" customWidth="1"/>
    <col min="14082" max="14336" width="11.44140625" style="4"/>
    <col min="14337" max="14337" width="30.109375" style="4" customWidth="1"/>
    <col min="14338" max="14592" width="11.44140625" style="4"/>
    <col min="14593" max="14593" width="30.109375" style="4" customWidth="1"/>
    <col min="14594" max="14848" width="11.44140625" style="4"/>
    <col min="14849" max="14849" width="30.109375" style="4" customWidth="1"/>
    <col min="14850" max="15104" width="11.44140625" style="4"/>
    <col min="15105" max="15105" width="30.109375" style="4" customWidth="1"/>
    <col min="15106" max="15360" width="11.44140625" style="4"/>
    <col min="15361" max="15361" width="30.109375" style="4" customWidth="1"/>
    <col min="15362" max="15616" width="11.44140625" style="4"/>
    <col min="15617" max="15617" width="30.109375" style="4" customWidth="1"/>
    <col min="15618" max="15872" width="11.44140625" style="4"/>
    <col min="15873" max="15873" width="30.109375" style="4" customWidth="1"/>
    <col min="15874" max="16128" width="11.44140625" style="4"/>
    <col min="16129" max="16129" width="30.109375" style="4" customWidth="1"/>
    <col min="16130" max="16384" width="11.44140625" style="4"/>
  </cols>
  <sheetData>
    <row r="2" spans="1:11" ht="28.2">
      <c r="A2" s="144" t="s">
        <v>157</v>
      </c>
      <c r="J2" s="61"/>
    </row>
    <row r="5" spans="1:11" ht="26.4">
      <c r="A5" s="4" t="s">
        <v>158</v>
      </c>
      <c r="B5" s="16" t="s">
        <v>159</v>
      </c>
      <c r="C5" s="16" t="s">
        <v>160</v>
      </c>
      <c r="D5" s="16" t="s">
        <v>161</v>
      </c>
      <c r="E5" s="16" t="s">
        <v>150</v>
      </c>
      <c r="F5" s="16" t="s">
        <v>162</v>
      </c>
      <c r="G5" s="16" t="s">
        <v>163</v>
      </c>
      <c r="H5" s="16" t="s">
        <v>164</v>
      </c>
      <c r="I5" s="16" t="s">
        <v>165</v>
      </c>
      <c r="J5" s="16"/>
      <c r="K5" s="16"/>
    </row>
    <row r="6" spans="1:11">
      <c r="A6" s="4" t="s">
        <v>62</v>
      </c>
      <c r="B6" s="4">
        <v>63.6</v>
      </c>
      <c r="C6" s="4">
        <v>43.5</v>
      </c>
      <c r="D6" s="4">
        <v>17.3</v>
      </c>
      <c r="E6" s="4">
        <v>24.4</v>
      </c>
      <c r="F6" s="4">
        <v>15.4</v>
      </c>
      <c r="G6" s="4">
        <v>20.6</v>
      </c>
      <c r="H6" s="4">
        <v>12.5</v>
      </c>
      <c r="I6" s="4">
        <v>8</v>
      </c>
    </row>
    <row r="7" spans="1:11">
      <c r="A7" s="4" t="s">
        <v>99</v>
      </c>
      <c r="B7" s="4">
        <v>61.7</v>
      </c>
      <c r="C7" s="4">
        <v>39.799999999999997</v>
      </c>
      <c r="D7" s="4">
        <v>22</v>
      </c>
      <c r="E7" s="4">
        <v>22.6</v>
      </c>
      <c r="F7" s="4">
        <v>18.600000000000001</v>
      </c>
      <c r="G7" s="4">
        <v>13</v>
      </c>
      <c r="H7" s="4">
        <v>11.9</v>
      </c>
      <c r="I7" s="4">
        <v>9.6999999999999993</v>
      </c>
    </row>
    <row r="8" spans="1:11">
      <c r="A8" s="4" t="s">
        <v>135</v>
      </c>
      <c r="B8" s="4">
        <v>60.1</v>
      </c>
      <c r="C8" s="4">
        <v>39.200000000000003</v>
      </c>
      <c r="D8" s="4">
        <f>24.3+13.2</f>
        <v>37.5</v>
      </c>
      <c r="E8" s="4">
        <v>25.5</v>
      </c>
      <c r="F8" s="4">
        <v>21.8</v>
      </c>
      <c r="G8" s="4">
        <v>17.8</v>
      </c>
      <c r="H8" s="4">
        <v>14.2</v>
      </c>
      <c r="I8" s="4">
        <v>13.2</v>
      </c>
    </row>
    <row r="9" spans="1:11">
      <c r="A9" s="4" t="s">
        <v>156</v>
      </c>
      <c r="B9" s="4">
        <v>57.5</v>
      </c>
      <c r="C9" s="4">
        <v>37.4</v>
      </c>
      <c r="D9" s="4">
        <f>20.3+10.5</f>
        <v>30.8</v>
      </c>
      <c r="E9" s="4">
        <f>25.2</f>
        <v>25.2</v>
      </c>
      <c r="F9" s="4">
        <f>19.9</f>
        <v>19.899999999999999</v>
      </c>
      <c r="G9" s="4">
        <v>15.1</v>
      </c>
      <c r="H9" s="4">
        <v>11.9</v>
      </c>
      <c r="I9" s="4">
        <v>12</v>
      </c>
    </row>
    <row r="10" spans="1:11">
      <c r="A10" s="4" t="s">
        <v>197</v>
      </c>
      <c r="B10" s="4">
        <v>56.9</v>
      </c>
      <c r="C10" s="4">
        <v>34.5</v>
      </c>
      <c r="D10" s="4">
        <f>21+11</f>
        <v>32</v>
      </c>
      <c r="E10" s="4">
        <v>24</v>
      </c>
      <c r="F10" s="4">
        <v>19.100000000000001</v>
      </c>
      <c r="G10" s="4">
        <v>13.8</v>
      </c>
      <c r="H10" s="4">
        <v>12.3</v>
      </c>
      <c r="I10" s="4">
        <v>10.9</v>
      </c>
    </row>
    <row r="12" spans="1:11">
      <c r="B12" s="145"/>
      <c r="C12" s="23"/>
      <c r="D12" s="145"/>
      <c r="E12" s="145"/>
      <c r="F12" s="23"/>
      <c r="G12" s="145"/>
      <c r="H12" s="145"/>
      <c r="I12" s="23"/>
    </row>
    <row r="18" spans="2:2">
      <c r="B18" s="3" t="s">
        <v>702</v>
      </c>
    </row>
    <row r="39" spans="2:2">
      <c r="B39" s="23" t="s">
        <v>703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opLeftCell="K41" zoomScaleNormal="100" workbookViewId="0">
      <selection activeCell="P57" sqref="P57"/>
    </sheetView>
  </sheetViews>
  <sheetFormatPr baseColWidth="10" defaultColWidth="11.44140625" defaultRowHeight="13.2"/>
  <cols>
    <col min="1" max="1" width="18.33203125" style="4" customWidth="1"/>
    <col min="2" max="16384" width="11.44140625" style="4"/>
  </cols>
  <sheetData>
    <row r="1" spans="1:13" ht="28.2">
      <c r="A1" s="144" t="s">
        <v>157</v>
      </c>
      <c r="G1" s="146"/>
    </row>
    <row r="2" spans="1:13">
      <c r="B2" s="58"/>
    </row>
    <row r="3" spans="1:13">
      <c r="A3" s="58"/>
      <c r="B3" s="58"/>
      <c r="C3" s="58"/>
      <c r="D3" s="58"/>
      <c r="E3" s="58"/>
      <c r="F3" s="58"/>
      <c r="G3" s="58"/>
      <c r="H3" s="58"/>
    </row>
    <row r="11" spans="1:13">
      <c r="B11" s="4" t="s">
        <v>166</v>
      </c>
      <c r="C11" s="4" t="s">
        <v>167</v>
      </c>
      <c r="D11" s="4" t="s">
        <v>168</v>
      </c>
      <c r="E11" s="4" t="s">
        <v>150</v>
      </c>
      <c r="F11" s="4" t="s">
        <v>151</v>
      </c>
      <c r="I11" s="4" t="s">
        <v>166</v>
      </c>
      <c r="J11" s="4" t="s">
        <v>167</v>
      </c>
      <c r="K11" s="4" t="s">
        <v>168</v>
      </c>
      <c r="L11" s="4" t="s">
        <v>150</v>
      </c>
      <c r="M11" s="4" t="s">
        <v>151</v>
      </c>
    </row>
    <row r="12" spans="1:13">
      <c r="A12" s="3" t="s">
        <v>37</v>
      </c>
      <c r="B12" s="4">
        <v>27</v>
      </c>
      <c r="C12" s="4">
        <v>24.3</v>
      </c>
      <c r="D12" s="4">
        <v>6.8</v>
      </c>
      <c r="E12" s="4">
        <v>2</v>
      </c>
      <c r="F12" s="4">
        <v>2</v>
      </c>
      <c r="H12" s="4" t="s">
        <v>34</v>
      </c>
      <c r="I12" s="4">
        <v>63.9</v>
      </c>
      <c r="J12" s="4">
        <v>57.8</v>
      </c>
      <c r="K12" s="4">
        <v>34.5</v>
      </c>
      <c r="L12" s="4">
        <v>24</v>
      </c>
      <c r="M12" s="4">
        <v>21</v>
      </c>
    </row>
    <row r="13" spans="1:13">
      <c r="A13" s="3" t="s">
        <v>13</v>
      </c>
      <c r="B13" s="4">
        <v>50.5</v>
      </c>
      <c r="C13" s="4">
        <v>46.8</v>
      </c>
      <c r="D13" s="4">
        <v>23.4</v>
      </c>
      <c r="E13" s="4">
        <v>12.3</v>
      </c>
      <c r="F13" s="4">
        <v>10.199999999999999</v>
      </c>
    </row>
    <row r="14" spans="1:13">
      <c r="A14" s="3" t="s">
        <v>39</v>
      </c>
      <c r="B14" s="4">
        <v>58.8</v>
      </c>
      <c r="C14" s="4">
        <v>42.2</v>
      </c>
      <c r="D14" s="4">
        <v>28.4</v>
      </c>
      <c r="E14" s="4">
        <v>15.7</v>
      </c>
      <c r="F14" s="4">
        <v>8.8000000000000007</v>
      </c>
      <c r="H14" s="58" t="s">
        <v>44</v>
      </c>
      <c r="I14" s="4">
        <v>57.1</v>
      </c>
      <c r="J14" s="4">
        <v>42.9</v>
      </c>
      <c r="K14" s="4">
        <v>17.899999999999999</v>
      </c>
      <c r="L14" s="4">
        <v>14.3</v>
      </c>
      <c r="M14" s="4">
        <v>7.1</v>
      </c>
    </row>
    <row r="15" spans="1:13">
      <c r="A15" s="3" t="s">
        <v>0</v>
      </c>
      <c r="B15" s="4">
        <v>64</v>
      </c>
      <c r="C15" s="4">
        <v>57.9</v>
      </c>
      <c r="D15" s="4">
        <v>28.9</v>
      </c>
      <c r="E15" s="4">
        <v>25.9</v>
      </c>
      <c r="F15" s="4">
        <v>11.8</v>
      </c>
      <c r="H15" s="58" t="s">
        <v>145</v>
      </c>
      <c r="I15" s="4">
        <v>54.4</v>
      </c>
      <c r="J15" s="4">
        <v>47.2</v>
      </c>
      <c r="K15" s="4">
        <v>26.3</v>
      </c>
      <c r="L15" s="4">
        <v>16.100000000000001</v>
      </c>
      <c r="M15" s="4">
        <v>11.2</v>
      </c>
    </row>
    <row r="16" spans="1:13">
      <c r="A16" s="3" t="s">
        <v>38</v>
      </c>
      <c r="B16" s="4">
        <v>65.400000000000006</v>
      </c>
      <c r="C16" s="4">
        <v>62.6</v>
      </c>
      <c r="D16" s="4">
        <v>36.4</v>
      </c>
      <c r="E16" s="4">
        <v>19.600000000000001</v>
      </c>
      <c r="F16" s="4">
        <v>10.3</v>
      </c>
      <c r="H16" s="58" t="s">
        <v>146</v>
      </c>
      <c r="I16" s="4">
        <v>63</v>
      </c>
      <c r="J16" s="4">
        <v>57.2</v>
      </c>
      <c r="K16" s="4">
        <v>32</v>
      </c>
      <c r="L16" s="4">
        <v>22.6</v>
      </c>
      <c r="M16" s="4">
        <v>10.3</v>
      </c>
    </row>
    <row r="17" spans="1:13">
      <c r="A17" s="3" t="s">
        <v>33</v>
      </c>
      <c r="B17" s="4">
        <v>79.5</v>
      </c>
      <c r="C17" s="4">
        <v>71.8</v>
      </c>
      <c r="D17" s="4">
        <v>46.2</v>
      </c>
      <c r="E17" s="4">
        <v>31.6</v>
      </c>
      <c r="F17" s="4">
        <v>30.8</v>
      </c>
      <c r="H17" s="58" t="s">
        <v>147</v>
      </c>
      <c r="I17" s="4">
        <v>73</v>
      </c>
      <c r="J17" s="4">
        <v>68.400000000000006</v>
      </c>
      <c r="K17" s="4">
        <v>43</v>
      </c>
      <c r="L17" s="4">
        <v>31.6</v>
      </c>
      <c r="M17" s="4">
        <v>14.9</v>
      </c>
    </row>
    <row r="18" spans="1:13" ht="14.4">
      <c r="A18" s="17" t="s">
        <v>152</v>
      </c>
      <c r="B18" s="4">
        <v>81.099999999999994</v>
      </c>
      <c r="C18" s="4">
        <v>75.5</v>
      </c>
      <c r="D18" s="4">
        <v>52.3</v>
      </c>
      <c r="E18" s="4">
        <v>41.8</v>
      </c>
      <c r="F18" s="4">
        <v>43</v>
      </c>
      <c r="H18" s="58" t="s">
        <v>148</v>
      </c>
      <c r="I18" s="4">
        <v>71.8</v>
      </c>
      <c r="J18" s="4">
        <v>65.7</v>
      </c>
      <c r="K18" s="4">
        <v>44.9</v>
      </c>
      <c r="L18" s="4">
        <v>31.9</v>
      </c>
      <c r="M18" s="4">
        <v>15.3</v>
      </c>
    </row>
    <row r="19" spans="1:13">
      <c r="A19" s="3" t="s">
        <v>36</v>
      </c>
      <c r="B19" s="4">
        <v>84</v>
      </c>
      <c r="C19" s="4">
        <v>73.599999999999994</v>
      </c>
      <c r="D19" s="4">
        <v>50.7</v>
      </c>
      <c r="E19" s="4">
        <v>33.299999999999997</v>
      </c>
      <c r="F19" s="4">
        <v>39.6</v>
      </c>
      <c r="H19" s="58"/>
    </row>
    <row r="20" spans="1:13">
      <c r="H20" s="58"/>
    </row>
    <row r="21" spans="1:13">
      <c r="H21" s="58"/>
    </row>
    <row r="34" spans="1:17" ht="14.4">
      <c r="A34" s="21"/>
    </row>
    <row r="44" spans="1:17">
      <c r="L44" s="3" t="s">
        <v>706</v>
      </c>
    </row>
    <row r="46" spans="1:17">
      <c r="L46" s="4" t="s">
        <v>704</v>
      </c>
      <c r="Q46" s="4" t="s">
        <v>705</v>
      </c>
    </row>
    <row r="61" spans="5:20">
      <c r="E61" s="58"/>
      <c r="F61" s="16"/>
      <c r="G61" s="78"/>
      <c r="N61" s="16"/>
      <c r="O61" s="16"/>
      <c r="P61" s="16"/>
      <c r="Q61" s="16"/>
      <c r="R61" s="16"/>
      <c r="S61" s="16"/>
      <c r="T61" s="16"/>
    </row>
    <row r="62" spans="5:20">
      <c r="E62" s="58"/>
      <c r="L62" s="23" t="s">
        <v>703</v>
      </c>
      <c r="N62" s="58"/>
      <c r="O62" s="58"/>
      <c r="P62" s="58"/>
      <c r="Q62" s="23" t="s">
        <v>703</v>
      </c>
      <c r="R62" s="58"/>
      <c r="S62" s="58"/>
      <c r="T62" s="58"/>
    </row>
    <row r="63" spans="5:20">
      <c r="E63" s="58"/>
      <c r="H63" s="16"/>
      <c r="I63" s="78"/>
      <c r="J63" s="78"/>
      <c r="L63" s="58"/>
      <c r="N63" s="58"/>
      <c r="O63" s="58"/>
      <c r="P63" s="58"/>
      <c r="Q63" s="58"/>
      <c r="R63" s="58"/>
      <c r="S63" s="58"/>
      <c r="T63" s="58"/>
    </row>
    <row r="64" spans="5:20">
      <c r="E64" s="58"/>
      <c r="F64" s="79"/>
      <c r="L64" s="58"/>
      <c r="M64" s="58"/>
      <c r="N64" s="58"/>
      <c r="O64" s="58"/>
      <c r="P64" s="58"/>
      <c r="Q64" s="58"/>
      <c r="R64" s="58"/>
      <c r="S64" s="58"/>
      <c r="T64" s="58"/>
    </row>
    <row r="65" spans="5:20">
      <c r="E65" s="58"/>
      <c r="F65" s="79"/>
      <c r="L65" s="58"/>
      <c r="M65" s="58"/>
      <c r="N65" s="58"/>
      <c r="O65" s="79"/>
      <c r="P65" s="58"/>
      <c r="Q65" s="79"/>
      <c r="R65" s="79"/>
      <c r="S65" s="79"/>
      <c r="T65" s="79"/>
    </row>
    <row r="66" spans="5:20">
      <c r="L66" s="58"/>
      <c r="M66" s="58"/>
    </row>
    <row r="67" spans="5:20">
      <c r="I67" s="79"/>
      <c r="L67" s="58"/>
      <c r="M67" s="58"/>
    </row>
  </sheetData>
  <sortState ref="A12:F19">
    <sortCondition ref="B12:B19"/>
  </sortState>
  <pageMargins left="0.78740157499999996" right="0.78740157499999996" top="0.984251969" bottom="0.984251969" header="0.4921259845" footer="0.492125984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E19" workbookViewId="0">
      <selection activeCell="P57" sqref="P57"/>
    </sheetView>
  </sheetViews>
  <sheetFormatPr baseColWidth="10" defaultColWidth="11.44140625" defaultRowHeight="13.2"/>
  <cols>
    <col min="1" max="1" width="64.44140625" style="4" customWidth="1"/>
    <col min="2" max="2" width="16.33203125" style="4" customWidth="1"/>
    <col min="3" max="3" width="14" style="4" customWidth="1"/>
    <col min="4" max="5" width="11.44140625" style="4" customWidth="1"/>
    <col min="6" max="16384" width="11.44140625" style="4"/>
  </cols>
  <sheetData>
    <row r="1" spans="1:26" ht="28.2">
      <c r="A1" s="4" t="s">
        <v>70</v>
      </c>
      <c r="J1" s="61" t="s">
        <v>69</v>
      </c>
      <c r="K1" s="61"/>
    </row>
    <row r="2" spans="1:26">
      <c r="B2" s="4" t="s">
        <v>35</v>
      </c>
      <c r="C2" s="4" t="s">
        <v>190</v>
      </c>
      <c r="D2" s="4" t="s">
        <v>156</v>
      </c>
      <c r="E2" s="4" t="s">
        <v>144</v>
      </c>
      <c r="F2" s="4" t="s">
        <v>141</v>
      </c>
      <c r="G2" s="4" t="s">
        <v>135</v>
      </c>
      <c r="H2" s="4" t="s">
        <v>110</v>
      </c>
      <c r="I2" s="4" t="s">
        <v>108</v>
      </c>
      <c r="J2" s="4" t="s">
        <v>100</v>
      </c>
      <c r="K2" s="4" t="s">
        <v>99</v>
      </c>
      <c r="L2" s="4" t="s">
        <v>94</v>
      </c>
      <c r="M2" s="4" t="s">
        <v>92</v>
      </c>
      <c r="N2" s="4" t="s">
        <v>91</v>
      </c>
      <c r="O2" s="4" t="s">
        <v>66</v>
      </c>
      <c r="R2" s="4" t="s">
        <v>35</v>
      </c>
      <c r="S2" s="4" t="s">
        <v>135</v>
      </c>
      <c r="T2" s="4" t="s">
        <v>110</v>
      </c>
      <c r="U2" s="4" t="s">
        <v>108</v>
      </c>
      <c r="V2" s="4" t="s">
        <v>100</v>
      </c>
      <c r="W2" s="4" t="s">
        <v>99</v>
      </c>
      <c r="X2" s="4" t="s">
        <v>94</v>
      </c>
      <c r="Y2" s="4" t="s">
        <v>92</v>
      </c>
      <c r="Z2" s="4" t="s">
        <v>91</v>
      </c>
    </row>
    <row r="3" spans="1:26">
      <c r="A3" s="4" t="s">
        <v>71</v>
      </c>
      <c r="B3" s="4">
        <v>78.8</v>
      </c>
      <c r="C3" s="4">
        <v>76.8</v>
      </c>
      <c r="D3" s="4">
        <v>80.5</v>
      </c>
      <c r="E3" s="4">
        <v>79.400000000000006</v>
      </c>
      <c r="F3" s="4">
        <v>77.599999999999994</v>
      </c>
      <c r="G3" s="4">
        <v>78</v>
      </c>
      <c r="H3" s="4">
        <v>71.2</v>
      </c>
      <c r="I3" s="4">
        <v>70.400000000000006</v>
      </c>
      <c r="J3" s="4">
        <v>64.3</v>
      </c>
      <c r="K3" s="4">
        <v>63.6</v>
      </c>
      <c r="L3" s="4">
        <v>60.1</v>
      </c>
      <c r="M3" s="4">
        <v>61.5</v>
      </c>
      <c r="N3" s="4">
        <v>61</v>
      </c>
      <c r="O3" s="4">
        <v>57.4</v>
      </c>
      <c r="R3" s="147">
        <f t="shared" ref="R3:Z6" si="0">F3/G3-1</f>
        <v>-5.128205128205221E-3</v>
      </c>
      <c r="S3" s="147">
        <f t="shared" si="0"/>
        <v>9.550561797752799E-2</v>
      </c>
      <c r="T3" s="147">
        <f t="shared" si="0"/>
        <v>1.1363636363636243E-2</v>
      </c>
      <c r="U3" s="147">
        <f t="shared" si="0"/>
        <v>9.4867807153965922E-2</v>
      </c>
      <c r="V3" s="147">
        <f t="shared" si="0"/>
        <v>1.1006289308175932E-2</v>
      </c>
      <c r="W3" s="147">
        <f t="shared" si="0"/>
        <v>5.8236272878535722E-2</v>
      </c>
      <c r="X3" s="147">
        <f t="shared" si="0"/>
        <v>-2.2764227642276369E-2</v>
      </c>
      <c r="Y3" s="147">
        <f t="shared" si="0"/>
        <v>8.1967213114753079E-3</v>
      </c>
      <c r="Z3" s="147">
        <f t="shared" si="0"/>
        <v>6.2717770034843134E-2</v>
      </c>
    </row>
    <row r="4" spans="1:26">
      <c r="A4" s="4" t="s">
        <v>76</v>
      </c>
      <c r="B4" s="4">
        <v>72.2</v>
      </c>
      <c r="C4" s="4">
        <v>68.7</v>
      </c>
      <c r="D4" s="4">
        <v>72.2</v>
      </c>
      <c r="E4" s="4">
        <v>69.599999999999994</v>
      </c>
      <c r="F4" s="4">
        <v>71</v>
      </c>
      <c r="G4" s="4">
        <v>68.599999999999994</v>
      </c>
      <c r="H4" s="4">
        <v>68.599999999999994</v>
      </c>
      <c r="I4" s="4">
        <v>66.599999999999994</v>
      </c>
      <c r="J4" s="4">
        <v>68.2</v>
      </c>
      <c r="K4" s="4">
        <v>70.7</v>
      </c>
      <c r="L4" s="4">
        <v>71.900000000000006</v>
      </c>
      <c r="M4" s="4">
        <v>67.3</v>
      </c>
      <c r="N4" s="4">
        <v>69.3</v>
      </c>
      <c r="O4" s="4">
        <v>68.2</v>
      </c>
      <c r="R4" s="147">
        <f t="shared" si="0"/>
        <v>3.4985422740524852E-2</v>
      </c>
      <c r="S4" s="147">
        <f t="shared" si="0"/>
        <v>0</v>
      </c>
      <c r="T4" s="147">
        <f t="shared" si="0"/>
        <v>3.0030030030030019E-2</v>
      </c>
      <c r="U4" s="147">
        <f t="shared" si="0"/>
        <v>-2.3460410557184841E-2</v>
      </c>
      <c r="V4" s="147">
        <f t="shared" si="0"/>
        <v>-3.536067892503536E-2</v>
      </c>
      <c r="W4" s="147">
        <f t="shared" si="0"/>
        <v>-1.6689847009735748E-2</v>
      </c>
      <c r="X4" s="147">
        <f t="shared" si="0"/>
        <v>6.8350668647845669E-2</v>
      </c>
      <c r="Y4" s="147">
        <f t="shared" si="0"/>
        <v>-2.8860028860028808E-2</v>
      </c>
      <c r="Z4" s="147">
        <f t="shared" si="0"/>
        <v>1.6129032258064502E-2</v>
      </c>
    </row>
    <row r="5" spans="1:26">
      <c r="A5" s="4" t="s">
        <v>74</v>
      </c>
      <c r="B5" s="4">
        <v>51.8</v>
      </c>
      <c r="C5" s="4">
        <v>48.9</v>
      </c>
      <c r="D5" s="4">
        <v>50.8</v>
      </c>
      <c r="E5" s="4">
        <v>51.1</v>
      </c>
      <c r="F5" s="4">
        <v>47.5</v>
      </c>
      <c r="G5" s="4">
        <v>48.6</v>
      </c>
      <c r="H5" s="4">
        <v>47.2</v>
      </c>
      <c r="I5" s="4">
        <v>48</v>
      </c>
      <c r="J5" s="4">
        <v>48.8</v>
      </c>
      <c r="K5" s="4">
        <v>48.2</v>
      </c>
      <c r="L5" s="4">
        <v>46.6</v>
      </c>
      <c r="M5" s="4">
        <v>45.5</v>
      </c>
      <c r="N5" s="4">
        <v>45.1</v>
      </c>
      <c r="O5" s="4">
        <v>45.8</v>
      </c>
      <c r="R5" s="147">
        <f t="shared" si="0"/>
        <v>-2.2633744855967142E-2</v>
      </c>
      <c r="S5" s="147">
        <f t="shared" si="0"/>
        <v>2.9661016949152463E-2</v>
      </c>
      <c r="T5" s="147">
        <f t="shared" si="0"/>
        <v>-1.6666666666666607E-2</v>
      </c>
      <c r="U5" s="147">
        <f t="shared" si="0"/>
        <v>-1.6393442622950727E-2</v>
      </c>
      <c r="V5" s="147">
        <f t="shared" si="0"/>
        <v>1.2448132780082943E-2</v>
      </c>
      <c r="W5" s="147">
        <f t="shared" si="0"/>
        <v>3.4334763948497882E-2</v>
      </c>
      <c r="X5" s="147">
        <f t="shared" si="0"/>
        <v>2.4175824175824312E-2</v>
      </c>
      <c r="Y5" s="147">
        <f t="shared" si="0"/>
        <v>8.8691796008868451E-3</v>
      </c>
      <c r="Z5" s="147">
        <f t="shared" si="0"/>
        <v>-1.5283842794759694E-2</v>
      </c>
    </row>
    <row r="6" spans="1:26">
      <c r="A6" s="4" t="s">
        <v>78</v>
      </c>
      <c r="B6" s="4">
        <v>47.1</v>
      </c>
      <c r="C6" s="4">
        <v>42.7</v>
      </c>
      <c r="D6" s="4">
        <v>39.299999999999997</v>
      </c>
      <c r="E6" s="4">
        <v>39.299999999999997</v>
      </c>
      <c r="F6" s="4">
        <v>34.799999999999997</v>
      </c>
      <c r="G6" s="4">
        <v>35.6</v>
      </c>
      <c r="H6" s="4">
        <v>40.9</v>
      </c>
      <c r="I6" s="4">
        <v>36.6</v>
      </c>
      <c r="J6" s="4">
        <v>31.5</v>
      </c>
      <c r="K6" s="4">
        <v>35</v>
      </c>
      <c r="L6" s="4">
        <v>38.9</v>
      </c>
      <c r="M6" s="4">
        <v>51.4</v>
      </c>
      <c r="N6" s="4">
        <v>60.1</v>
      </c>
      <c r="O6" s="4">
        <v>66.400000000000006</v>
      </c>
      <c r="R6" s="147">
        <f t="shared" si="0"/>
        <v>-2.2471910112359716E-2</v>
      </c>
      <c r="S6" s="147">
        <f t="shared" si="0"/>
        <v>-0.1295843520782396</v>
      </c>
      <c r="T6" s="147">
        <f t="shared" si="0"/>
        <v>0.11748633879781423</v>
      </c>
      <c r="U6" s="147">
        <f t="shared" si="0"/>
        <v>0.161904761904762</v>
      </c>
      <c r="V6" s="147">
        <f t="shared" si="0"/>
        <v>-9.9999999999999978E-2</v>
      </c>
      <c r="W6" s="147">
        <f t="shared" si="0"/>
        <v>-0.10025706940874035</v>
      </c>
      <c r="X6" s="147">
        <f t="shared" si="0"/>
        <v>-0.24319066147859925</v>
      </c>
      <c r="Y6" s="147">
        <f t="shared" si="0"/>
        <v>-0.14475873544093187</v>
      </c>
      <c r="Z6" s="147">
        <f t="shared" si="0"/>
        <v>-9.4879518072289226E-2</v>
      </c>
    </row>
    <row r="7" spans="1:26">
      <c r="A7" s="4" t="s">
        <v>75</v>
      </c>
      <c r="B7" s="4">
        <v>43.7</v>
      </c>
      <c r="C7" s="4">
        <v>38</v>
      </c>
      <c r="D7" s="4">
        <v>37.6</v>
      </c>
      <c r="E7" s="4">
        <v>37.9</v>
      </c>
      <c r="F7" s="4">
        <v>39.1</v>
      </c>
      <c r="G7" s="4">
        <v>37.4</v>
      </c>
      <c r="H7" s="4">
        <v>35.6</v>
      </c>
      <c r="I7" s="4">
        <v>37.299999999999997</v>
      </c>
      <c r="J7" s="4">
        <v>37.9</v>
      </c>
      <c r="K7" s="4">
        <v>37.299999999999997</v>
      </c>
      <c r="L7" s="4">
        <v>36.299999999999997</v>
      </c>
      <c r="M7" s="4">
        <v>39.299999999999997</v>
      </c>
      <c r="N7" s="4">
        <v>40.6</v>
      </c>
      <c r="O7" s="4">
        <v>40.799999999999997</v>
      </c>
      <c r="R7" s="147">
        <f t="shared" ref="R7:Z7" si="1">F8/G8-1</f>
        <v>4.4150110375276164E-3</v>
      </c>
      <c r="S7" s="147">
        <f t="shared" si="1"/>
        <v>-2.9978586723768852E-2</v>
      </c>
      <c r="T7" s="147">
        <f t="shared" si="1"/>
        <v>0.26216216216216215</v>
      </c>
      <c r="U7" s="147">
        <f t="shared" si="1"/>
        <v>9.1445427728613637E-2</v>
      </c>
      <c r="V7" s="147">
        <f t="shared" si="1"/>
        <v>-5.3072625698323939E-2</v>
      </c>
      <c r="W7" s="147">
        <f t="shared" si="1"/>
        <v>-8.3102493074793671E-3</v>
      </c>
      <c r="X7" s="147">
        <f t="shared" si="1"/>
        <v>-6.2337662337662247E-2</v>
      </c>
      <c r="Y7" s="147">
        <f t="shared" si="1"/>
        <v>-0.1169724770642202</v>
      </c>
      <c r="Z7" s="147">
        <f t="shared" si="1"/>
        <v>-6.2365591397849474E-2</v>
      </c>
    </row>
    <row r="8" spans="1:26">
      <c r="A8" s="4" t="s">
        <v>79</v>
      </c>
      <c r="B8" s="4">
        <v>40.6</v>
      </c>
      <c r="C8" s="4">
        <v>39.5</v>
      </c>
      <c r="D8" s="4">
        <v>46.4</v>
      </c>
      <c r="E8" s="4">
        <v>50</v>
      </c>
      <c r="F8" s="4">
        <v>45.5</v>
      </c>
      <c r="G8" s="4">
        <v>45.3</v>
      </c>
      <c r="H8" s="4">
        <v>46.7</v>
      </c>
      <c r="I8" s="4">
        <v>37</v>
      </c>
      <c r="J8" s="4">
        <v>33.9</v>
      </c>
      <c r="K8" s="4">
        <v>35.799999999999997</v>
      </c>
      <c r="L8" s="4">
        <v>36.1</v>
      </c>
      <c r="M8" s="4">
        <v>38.5</v>
      </c>
      <c r="N8" s="4">
        <v>43.6</v>
      </c>
      <c r="O8" s="4">
        <v>46.5</v>
      </c>
      <c r="R8" s="147">
        <f t="shared" ref="R8:Z8" si="2">F8/G8-1</f>
        <v>4.4150110375276164E-3</v>
      </c>
      <c r="S8" s="147">
        <f t="shared" si="2"/>
        <v>-2.9978586723768852E-2</v>
      </c>
      <c r="T8" s="147">
        <f t="shared" si="2"/>
        <v>0.26216216216216215</v>
      </c>
      <c r="U8" s="147">
        <f t="shared" si="2"/>
        <v>9.1445427728613637E-2</v>
      </c>
      <c r="V8" s="147">
        <f t="shared" si="2"/>
        <v>-5.3072625698323939E-2</v>
      </c>
      <c r="W8" s="147">
        <f t="shared" si="2"/>
        <v>-8.3102493074793671E-3</v>
      </c>
      <c r="X8" s="147">
        <f t="shared" si="2"/>
        <v>-6.2337662337662247E-2</v>
      </c>
      <c r="Y8" s="147">
        <f t="shared" si="2"/>
        <v>-0.1169724770642202</v>
      </c>
      <c r="Z8" s="147">
        <f t="shared" si="2"/>
        <v>-6.2365591397849474E-2</v>
      </c>
    </row>
    <row r="9" spans="1:26">
      <c r="A9" s="4" t="s">
        <v>73</v>
      </c>
      <c r="B9" s="4">
        <v>39</v>
      </c>
      <c r="C9" s="4">
        <v>39.9</v>
      </c>
      <c r="D9" s="4">
        <v>39.200000000000003</v>
      </c>
      <c r="E9" s="4">
        <v>40.4</v>
      </c>
      <c r="F9" s="4">
        <v>42.9</v>
      </c>
      <c r="G9" s="4">
        <v>46.9</v>
      </c>
      <c r="H9" s="4">
        <v>49.5</v>
      </c>
      <c r="I9" s="4">
        <v>49.2</v>
      </c>
      <c r="J9" s="4">
        <v>49</v>
      </c>
      <c r="K9" s="4">
        <v>51.8</v>
      </c>
      <c r="L9" s="4">
        <v>51</v>
      </c>
      <c r="M9" s="4">
        <v>51.1</v>
      </c>
      <c r="N9" s="4">
        <v>51.5</v>
      </c>
      <c r="O9" s="4">
        <v>50.4</v>
      </c>
      <c r="R9" s="147">
        <f t="shared" ref="R9:Z9" si="3">F8/G8-1</f>
        <v>4.4150110375276164E-3</v>
      </c>
      <c r="S9" s="147">
        <f t="shared" si="3"/>
        <v>-2.9978586723768852E-2</v>
      </c>
      <c r="T9" s="147">
        <f t="shared" si="3"/>
        <v>0.26216216216216215</v>
      </c>
      <c r="U9" s="147">
        <f t="shared" si="3"/>
        <v>9.1445427728613637E-2</v>
      </c>
      <c r="V9" s="147">
        <f t="shared" si="3"/>
        <v>-5.3072625698323939E-2</v>
      </c>
      <c r="W9" s="147">
        <f t="shared" si="3"/>
        <v>-8.3102493074793671E-3</v>
      </c>
      <c r="X9" s="147">
        <f t="shared" si="3"/>
        <v>-6.2337662337662247E-2</v>
      </c>
      <c r="Y9" s="147">
        <f t="shared" si="3"/>
        <v>-0.1169724770642202</v>
      </c>
      <c r="Z9" s="147">
        <f t="shared" si="3"/>
        <v>-6.2365591397849474E-2</v>
      </c>
    </row>
    <row r="10" spans="1:26">
      <c r="A10" s="4" t="s">
        <v>72</v>
      </c>
      <c r="B10" s="4">
        <v>31.4</v>
      </c>
      <c r="C10" s="4">
        <v>31.7</v>
      </c>
      <c r="D10" s="4">
        <v>21.2</v>
      </c>
      <c r="E10" s="4">
        <v>16.399999999999999</v>
      </c>
      <c r="F10" s="4">
        <v>16.7</v>
      </c>
      <c r="G10" s="4">
        <v>18.899999999999999</v>
      </c>
      <c r="H10" s="4">
        <v>21.8</v>
      </c>
      <c r="I10" s="4">
        <v>25.5</v>
      </c>
      <c r="J10" s="4">
        <v>26.7</v>
      </c>
      <c r="K10" s="4">
        <v>30.7</v>
      </c>
      <c r="L10" s="4">
        <v>28.6</v>
      </c>
      <c r="M10" s="4">
        <v>31.7</v>
      </c>
      <c r="N10" s="4">
        <v>26.9</v>
      </c>
      <c r="O10" s="4">
        <v>31.9</v>
      </c>
      <c r="R10" s="147">
        <f t="shared" ref="R10:Z13" si="4">F10/G10-1</f>
        <v>-0.1164021164021164</v>
      </c>
      <c r="S10" s="147">
        <f t="shared" si="4"/>
        <v>-0.13302752293577991</v>
      </c>
      <c r="T10" s="147">
        <f t="shared" si="4"/>
        <v>-0.1450980392156862</v>
      </c>
      <c r="U10" s="147">
        <f t="shared" si="4"/>
        <v>-4.49438202247191E-2</v>
      </c>
      <c r="V10" s="147">
        <f t="shared" si="4"/>
        <v>-0.13029315960912058</v>
      </c>
      <c r="W10" s="147">
        <f t="shared" si="4"/>
        <v>7.3426573426573327E-2</v>
      </c>
      <c r="X10" s="147">
        <f t="shared" si="4"/>
        <v>-9.7791798107255468E-2</v>
      </c>
      <c r="Y10" s="147">
        <f t="shared" si="4"/>
        <v>0.17843866171003731</v>
      </c>
      <c r="Z10" s="147">
        <f t="shared" si="4"/>
        <v>-0.15673981191222575</v>
      </c>
    </row>
    <row r="11" spans="1:26">
      <c r="A11" s="4" t="s">
        <v>77</v>
      </c>
      <c r="B11" s="4">
        <v>25.8</v>
      </c>
      <c r="C11" s="4">
        <v>27</v>
      </c>
      <c r="D11" s="4">
        <v>23.4</v>
      </c>
      <c r="E11" s="4">
        <v>23.5</v>
      </c>
      <c r="F11" s="4">
        <v>24.1</v>
      </c>
      <c r="G11" s="4">
        <v>26.4</v>
      </c>
      <c r="H11" s="4">
        <v>27.8</v>
      </c>
      <c r="I11" s="4">
        <v>31.6</v>
      </c>
      <c r="J11" s="4">
        <v>33.4</v>
      </c>
      <c r="K11" s="4">
        <v>31.1</v>
      </c>
      <c r="L11" s="4">
        <v>32.1</v>
      </c>
      <c r="M11" s="4">
        <v>35.9</v>
      </c>
      <c r="N11" s="4">
        <v>36.4</v>
      </c>
      <c r="O11" s="4">
        <v>38.4</v>
      </c>
      <c r="R11" s="147">
        <f t="shared" si="4"/>
        <v>-8.7121212121212044E-2</v>
      </c>
      <c r="S11" s="147">
        <f t="shared" si="4"/>
        <v>-5.0359712230215847E-2</v>
      </c>
      <c r="T11" s="147">
        <f t="shared" si="4"/>
        <v>-0.120253164556962</v>
      </c>
      <c r="U11" s="147">
        <f t="shared" si="4"/>
        <v>-5.3892215568862145E-2</v>
      </c>
      <c r="V11" s="147">
        <f t="shared" si="4"/>
        <v>7.3954983922829509E-2</v>
      </c>
      <c r="W11" s="147">
        <f t="shared" si="4"/>
        <v>-3.1152647975077885E-2</v>
      </c>
      <c r="X11" s="147">
        <f t="shared" si="4"/>
        <v>-0.10584958217270191</v>
      </c>
      <c r="Y11" s="147">
        <f t="shared" si="4"/>
        <v>-1.3736263736263687E-2</v>
      </c>
      <c r="Z11" s="147">
        <f t="shared" si="4"/>
        <v>-5.208333333333337E-2</v>
      </c>
    </row>
    <row r="12" spans="1:26">
      <c r="A12" s="4" t="s">
        <v>81</v>
      </c>
      <c r="B12" s="4">
        <v>11.3</v>
      </c>
      <c r="C12" s="4">
        <v>8.9</v>
      </c>
      <c r="D12" s="4">
        <v>9.1999999999999993</v>
      </c>
      <c r="E12" s="4">
        <v>8.8000000000000007</v>
      </c>
      <c r="F12" s="4">
        <v>9.5</v>
      </c>
      <c r="G12" s="4">
        <v>10.5</v>
      </c>
      <c r="H12" s="4">
        <v>11.5</v>
      </c>
      <c r="I12" s="4">
        <v>12.3</v>
      </c>
      <c r="J12" s="4">
        <v>13.9</v>
      </c>
      <c r="K12" s="4">
        <v>12.3</v>
      </c>
      <c r="L12" s="4">
        <v>11.4</v>
      </c>
      <c r="M12" s="4">
        <v>12.1</v>
      </c>
      <c r="N12" s="4">
        <v>14.1</v>
      </c>
      <c r="O12" s="4">
        <v>15.6</v>
      </c>
      <c r="R12" s="147">
        <f t="shared" si="4"/>
        <v>-9.5238095238095233E-2</v>
      </c>
      <c r="S12" s="147">
        <f t="shared" si="4"/>
        <v>-8.6956521739130488E-2</v>
      </c>
      <c r="T12" s="147">
        <f t="shared" si="4"/>
        <v>-6.5040650406504086E-2</v>
      </c>
      <c r="U12" s="147">
        <f t="shared" si="4"/>
        <v>-0.1151079136690647</v>
      </c>
      <c r="V12" s="147">
        <f t="shared" si="4"/>
        <v>0.13008130081300817</v>
      </c>
      <c r="W12" s="147">
        <f t="shared" si="4"/>
        <v>7.8947368421052655E-2</v>
      </c>
      <c r="X12" s="147">
        <f t="shared" si="4"/>
        <v>-5.7851239669421406E-2</v>
      </c>
      <c r="Y12" s="147">
        <f t="shared" si="4"/>
        <v>-0.14184397163120566</v>
      </c>
      <c r="Z12" s="147">
        <f t="shared" si="4"/>
        <v>-9.6153846153846145E-2</v>
      </c>
    </row>
    <row r="13" spans="1:26">
      <c r="A13" s="4" t="s">
        <v>80</v>
      </c>
      <c r="B13" s="4">
        <v>6.7</v>
      </c>
      <c r="C13" s="4">
        <v>7.3</v>
      </c>
      <c r="D13" s="4">
        <v>7</v>
      </c>
      <c r="E13" s="4">
        <v>7.3</v>
      </c>
      <c r="F13" s="4">
        <v>5.5</v>
      </c>
      <c r="G13" s="4">
        <v>4.2</v>
      </c>
      <c r="H13" s="4">
        <v>6.3</v>
      </c>
      <c r="I13" s="4">
        <v>5.5</v>
      </c>
      <c r="J13" s="4">
        <v>7.9</v>
      </c>
      <c r="K13" s="4">
        <v>7.7</v>
      </c>
      <c r="L13" s="4">
        <v>9.3000000000000007</v>
      </c>
      <c r="M13" s="4">
        <v>7.5</v>
      </c>
      <c r="N13" s="4">
        <v>5.5</v>
      </c>
      <c r="O13" s="4">
        <v>5.7</v>
      </c>
      <c r="R13" s="147">
        <f t="shared" si="4"/>
        <v>0.30952380952380953</v>
      </c>
      <c r="S13" s="147">
        <f t="shared" si="4"/>
        <v>-0.33333333333333326</v>
      </c>
      <c r="T13" s="147">
        <f t="shared" si="4"/>
        <v>0.1454545454545455</v>
      </c>
      <c r="U13" s="147">
        <f t="shared" si="4"/>
        <v>-0.30379746835443044</v>
      </c>
      <c r="V13" s="147">
        <f t="shared" si="4"/>
        <v>2.5974025974025983E-2</v>
      </c>
      <c r="W13" s="147">
        <f t="shared" si="4"/>
        <v>-0.17204301075268824</v>
      </c>
      <c r="X13" s="147">
        <f t="shared" si="4"/>
        <v>0.24</v>
      </c>
      <c r="Y13" s="147">
        <f t="shared" si="4"/>
        <v>0.36363636363636354</v>
      </c>
      <c r="Z13" s="147">
        <f t="shared" si="4"/>
        <v>-3.5087719298245612E-2</v>
      </c>
    </row>
    <row r="21" spans="7:7">
      <c r="G21" s="3" t="s">
        <v>707</v>
      </c>
    </row>
    <row r="44" spans="7:7">
      <c r="G44" s="23" t="s">
        <v>703</v>
      </c>
    </row>
  </sheetData>
  <sortState ref="A3:O13">
    <sortCondition descending="1" ref="C3:C13"/>
  </sortState>
  <pageMargins left="0.78740157499999996" right="0.78740157499999996" top="0.984251969" bottom="0.984251969" header="0.4921259845" footer="0.492125984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D1" zoomScaleNormal="100" workbookViewId="0">
      <selection activeCell="P57" sqref="P57"/>
    </sheetView>
  </sheetViews>
  <sheetFormatPr baseColWidth="10" defaultRowHeight="13.2"/>
  <cols>
    <col min="1" max="16384" width="11.5546875" style="5"/>
  </cols>
  <sheetData>
    <row r="1" spans="1:12" ht="33.75" customHeight="1">
      <c r="B1" s="148" t="s">
        <v>34</v>
      </c>
      <c r="C1" s="148" t="s">
        <v>34</v>
      </c>
    </row>
    <row r="2" spans="1:12">
      <c r="A2" s="149">
        <v>40269</v>
      </c>
      <c r="B2" s="150">
        <v>0.85699999999999998</v>
      </c>
      <c r="C2" s="5">
        <v>85.7</v>
      </c>
      <c r="E2" s="15" t="s">
        <v>708</v>
      </c>
    </row>
    <row r="3" spans="1:12">
      <c r="A3" s="149">
        <v>40634</v>
      </c>
      <c r="B3" s="150"/>
    </row>
    <row r="4" spans="1:12">
      <c r="A4" s="149">
        <v>40817</v>
      </c>
      <c r="B4" s="151">
        <v>0.89345920431557657</v>
      </c>
      <c r="C4" s="5">
        <v>89.345920431557659</v>
      </c>
      <c r="E4" s="74" t="s">
        <v>709</v>
      </c>
      <c r="L4" s="154" t="s">
        <v>710</v>
      </c>
    </row>
    <row r="5" spans="1:12">
      <c r="A5" s="149">
        <v>41000</v>
      </c>
      <c r="B5" s="152">
        <v>0.92343854936198788</v>
      </c>
      <c r="C5" s="5">
        <v>92.343854936198795</v>
      </c>
    </row>
    <row r="6" spans="1:12">
      <c r="A6" s="149">
        <v>41183</v>
      </c>
      <c r="B6" s="152">
        <v>0.91806581598388182</v>
      </c>
      <c r="C6" s="5">
        <v>91.806581598388178</v>
      </c>
    </row>
    <row r="7" spans="1:12">
      <c r="A7" s="149">
        <v>41365</v>
      </c>
      <c r="B7" s="152">
        <v>0.91627278865631334</v>
      </c>
      <c r="C7" s="5">
        <v>91.627278865631339</v>
      </c>
    </row>
    <row r="8" spans="1:12">
      <c r="A8" s="149">
        <v>41548</v>
      </c>
      <c r="B8" s="152">
        <v>0.93682795698924726</v>
      </c>
      <c r="C8" s="5">
        <v>93.682795698924721</v>
      </c>
    </row>
    <row r="9" spans="1:12">
      <c r="A9" s="149">
        <v>41730</v>
      </c>
      <c r="B9" s="152">
        <v>0.94715447154471544</v>
      </c>
      <c r="C9" s="5">
        <v>94.715447154471548</v>
      </c>
    </row>
    <row r="10" spans="1:12">
      <c r="A10" s="149">
        <v>41913</v>
      </c>
      <c r="B10" s="152">
        <v>0.94612794612794615</v>
      </c>
      <c r="C10" s="5">
        <v>94.612794612794616</v>
      </c>
    </row>
    <row r="11" spans="1:12">
      <c r="A11" s="149">
        <v>42095</v>
      </c>
      <c r="B11" s="152">
        <v>0.95411605937921729</v>
      </c>
      <c r="C11" s="5">
        <v>95.411605937921735</v>
      </c>
    </row>
    <row r="12" spans="1:12">
      <c r="A12" s="149">
        <v>42278</v>
      </c>
      <c r="B12" s="152">
        <v>0.94573643410852715</v>
      </c>
      <c r="C12" s="5">
        <v>94.573643410852711</v>
      </c>
    </row>
    <row r="13" spans="1:12">
      <c r="A13" s="149">
        <v>42461</v>
      </c>
      <c r="B13" s="152">
        <v>0.94989844278943802</v>
      </c>
      <c r="C13" s="5">
        <v>94.989844278943806</v>
      </c>
    </row>
    <row r="14" spans="1:12">
      <c r="A14" s="149">
        <v>42644</v>
      </c>
      <c r="B14" s="152">
        <v>0.93437077131258461</v>
      </c>
      <c r="C14" s="5">
        <v>93.437077131258462</v>
      </c>
    </row>
    <row r="15" spans="1:12">
      <c r="A15" s="149">
        <v>42826</v>
      </c>
      <c r="B15" s="152">
        <v>0.93487109905020349</v>
      </c>
      <c r="C15" s="5">
        <v>93.487109905020347</v>
      </c>
    </row>
    <row r="16" spans="1:12">
      <c r="A16" s="149">
        <v>43009</v>
      </c>
      <c r="B16" s="152">
        <v>0.93990546927751517</v>
      </c>
      <c r="C16" s="5">
        <v>93.990546927751524</v>
      </c>
    </row>
    <row r="17" spans="1:12">
      <c r="A17" s="149">
        <v>43191</v>
      </c>
      <c r="B17" s="152">
        <v>0.95102040816326527</v>
      </c>
      <c r="C17" s="5">
        <v>95.102040816326522</v>
      </c>
    </row>
    <row r="18" spans="1:12">
      <c r="A18" s="149">
        <v>43374</v>
      </c>
      <c r="B18" s="152">
        <v>0.9568442346594741</v>
      </c>
      <c r="C18" s="5">
        <v>95.684423465947404</v>
      </c>
    </row>
    <row r="19" spans="1:12">
      <c r="A19" s="149">
        <v>43556</v>
      </c>
      <c r="B19" s="152">
        <v>0.95085324232081903</v>
      </c>
      <c r="C19" s="5">
        <v>95.085324232081902</v>
      </c>
    </row>
    <row r="20" spans="1:12">
      <c r="A20" s="149">
        <v>43739</v>
      </c>
      <c r="B20" s="152">
        <v>0.9399317406143346</v>
      </c>
      <c r="C20" s="5">
        <v>93.993174061433464</v>
      </c>
    </row>
    <row r="21" spans="1:12">
      <c r="A21" s="149">
        <v>43922</v>
      </c>
      <c r="B21" s="152">
        <v>0.93369418132611637</v>
      </c>
      <c r="C21" s="5">
        <v>93.369418132611642</v>
      </c>
    </row>
    <row r="22" spans="1:12">
      <c r="B22" s="153">
        <f>AVERAGE(B4:B21)</f>
        <v>0.93736604533228685</v>
      </c>
      <c r="E22" s="77" t="s">
        <v>577</v>
      </c>
      <c r="L22" s="77" t="s">
        <v>580</v>
      </c>
    </row>
    <row r="42" spans="1:16">
      <c r="M42" s="5">
        <f>(4+17)/24</f>
        <v>0.875</v>
      </c>
    </row>
    <row r="45" spans="1:16" ht="26.4">
      <c r="A45" s="74"/>
      <c r="B45" s="74" t="s">
        <v>34</v>
      </c>
      <c r="D45" s="10" t="s">
        <v>33</v>
      </c>
      <c r="E45" s="10" t="s">
        <v>26</v>
      </c>
      <c r="F45" s="10" t="s">
        <v>23</v>
      </c>
      <c r="G45" s="5" t="s">
        <v>0</v>
      </c>
      <c r="H45" s="10" t="s">
        <v>64</v>
      </c>
      <c r="I45" s="10" t="s">
        <v>15</v>
      </c>
      <c r="J45" s="10" t="s">
        <v>24</v>
      </c>
      <c r="K45" s="10" t="s">
        <v>27</v>
      </c>
      <c r="M45" s="72" t="s">
        <v>137</v>
      </c>
      <c r="N45" s="73" t="s">
        <v>140</v>
      </c>
      <c r="O45" s="73" t="s">
        <v>139</v>
      </c>
      <c r="P45" s="72" t="s">
        <v>138</v>
      </c>
    </row>
    <row r="46" spans="1:16">
      <c r="A46" s="74" t="s">
        <v>45</v>
      </c>
      <c r="B46" s="74">
        <f>(667+762-35-14)/(1502-24)*100</f>
        <v>93.369418132611642</v>
      </c>
      <c r="C46" s="74"/>
      <c r="D46" s="74">
        <f>(55+57-2-0)/(117-3)*100</f>
        <v>96.491228070175438</v>
      </c>
      <c r="E46" s="74">
        <f>(39+60-2-0)/(102-1)*100</f>
        <v>96.039603960396036</v>
      </c>
      <c r="F46" s="74">
        <f>(55+84-2-1)/(144-2)*100</f>
        <v>95.774647887323937</v>
      </c>
      <c r="G46" s="74">
        <f>(104+116-4-2)/(228-2)*100</f>
        <v>94.690265486725664</v>
      </c>
      <c r="H46" s="74">
        <f>(138+167-6-3)/(323-9)*100</f>
        <v>94.267515923566876</v>
      </c>
      <c r="I46" s="74">
        <f>(62+78-3-2)/(148-3)*100</f>
        <v>93.103448275862064</v>
      </c>
      <c r="J46" s="74">
        <f>(162+152-11-4)/(333-4)*100</f>
        <v>90.881458966565347</v>
      </c>
      <c r="K46" s="74">
        <f>(52+48-5-2)/(107-0)*100</f>
        <v>86.915887850467286</v>
      </c>
      <c r="M46" s="5">
        <f>(11+17)/(28-0)*100</f>
        <v>100</v>
      </c>
      <c r="N46" s="5">
        <f>(185+272-7-1+193+194-16-4)/(472-4+416-9)*100</f>
        <v>93.257142857142867</v>
      </c>
      <c r="O46" s="5">
        <f>(181+168-9-3)/(370-9)*100</f>
        <v>93.35180055401662</v>
      </c>
      <c r="P46" s="5">
        <f>(97+111-3-3)/(216-2)*100</f>
        <v>94.392523364485982</v>
      </c>
    </row>
    <row r="47" spans="1:16">
      <c r="C47" s="74"/>
      <c r="D47" s="74"/>
      <c r="E47" s="74"/>
      <c r="F47" s="74"/>
      <c r="G47" s="74"/>
      <c r="H47" s="74"/>
      <c r="I47" s="74"/>
      <c r="J47" s="74"/>
      <c r="K47" s="74"/>
    </row>
  </sheetData>
  <sortState columnSort="1" ref="V45:AC46">
    <sortCondition descending="1" ref="V46:AC46"/>
  </sortState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I46"/>
  <sheetViews>
    <sheetView topLeftCell="L23" zoomScaleNormal="100" workbookViewId="0">
      <selection activeCell="P57" sqref="P57"/>
    </sheetView>
  </sheetViews>
  <sheetFormatPr baseColWidth="10" defaultRowHeight="13.2"/>
  <cols>
    <col min="1" max="1" width="49.44140625" style="4" customWidth="1"/>
    <col min="2" max="16384" width="11.5546875" style="4"/>
  </cols>
  <sheetData>
    <row r="5" spans="19:35">
      <c r="AF5" s="58" t="s">
        <v>711</v>
      </c>
    </row>
    <row r="6" spans="19:35">
      <c r="AF6" s="4">
        <f>(97+93)/(472+416)</f>
        <v>0.21396396396396397</v>
      </c>
    </row>
    <row r="10" spans="19:35" ht="26.4">
      <c r="S10" s="58" t="s">
        <v>83</v>
      </c>
      <c r="T10" s="78" t="s">
        <v>34</v>
      </c>
      <c r="U10" s="58"/>
      <c r="V10" s="16" t="s">
        <v>26</v>
      </c>
      <c r="W10" s="16" t="s">
        <v>27</v>
      </c>
      <c r="X10" s="16" t="s">
        <v>23</v>
      </c>
      <c r="Y10" s="16" t="s">
        <v>24</v>
      </c>
      <c r="Z10" s="4" t="s">
        <v>0</v>
      </c>
      <c r="AA10" s="16" t="s">
        <v>64</v>
      </c>
      <c r="AB10" s="16" t="s">
        <v>15</v>
      </c>
      <c r="AC10" s="16" t="s">
        <v>33</v>
      </c>
      <c r="AE10" s="16" t="s">
        <v>44</v>
      </c>
      <c r="AF10" s="78" t="s">
        <v>711</v>
      </c>
      <c r="AG10" s="78" t="s">
        <v>88</v>
      </c>
      <c r="AH10" s="78" t="s">
        <v>52</v>
      </c>
    </row>
    <row r="11" spans="19:35">
      <c r="S11" s="58" t="s">
        <v>56</v>
      </c>
      <c r="T11" s="58">
        <v>21.2</v>
      </c>
      <c r="V11" s="58">
        <v>30.4</v>
      </c>
      <c r="W11" s="58">
        <v>26.2</v>
      </c>
      <c r="X11" s="58">
        <v>24.3</v>
      </c>
      <c r="Y11" s="58">
        <v>23.4</v>
      </c>
      <c r="Z11" s="58">
        <v>20.2</v>
      </c>
      <c r="AA11" s="58">
        <v>18.899999999999999</v>
      </c>
      <c r="AB11" s="58">
        <v>18.2</v>
      </c>
      <c r="AC11" s="58">
        <v>10.3</v>
      </c>
      <c r="AE11" s="4">
        <v>21.4</v>
      </c>
      <c r="AF11" s="4">
        <f>AF6*100</f>
        <v>21.396396396396398</v>
      </c>
      <c r="AG11" s="4">
        <v>18.899999999999999</v>
      </c>
      <c r="AH11" s="4">
        <v>24.1</v>
      </c>
    </row>
    <row r="15" spans="19:35" ht="26.4">
      <c r="S15" s="58" t="s">
        <v>83</v>
      </c>
      <c r="T15" s="78" t="s">
        <v>34</v>
      </c>
      <c r="U15" s="58"/>
      <c r="V15" s="16" t="s">
        <v>15</v>
      </c>
      <c r="W15" s="4" t="s">
        <v>0</v>
      </c>
      <c r="X15" s="16" t="s">
        <v>26</v>
      </c>
      <c r="Y15" s="16" t="s">
        <v>24</v>
      </c>
      <c r="Z15" s="16" t="s">
        <v>27</v>
      </c>
      <c r="AA15" s="16" t="s">
        <v>33</v>
      </c>
      <c r="AB15" s="16" t="s">
        <v>23</v>
      </c>
      <c r="AC15" s="16" t="s">
        <v>64</v>
      </c>
      <c r="AE15" s="16" t="s">
        <v>44</v>
      </c>
      <c r="AF15" s="78" t="s">
        <v>191</v>
      </c>
      <c r="AG15" s="78" t="s">
        <v>87</v>
      </c>
      <c r="AH15" s="78" t="s">
        <v>88</v>
      </c>
      <c r="AI15" s="78" t="s">
        <v>52</v>
      </c>
    </row>
    <row r="16" spans="19:35">
      <c r="S16" s="58" t="s">
        <v>84</v>
      </c>
      <c r="T16" s="58">
        <v>84.3</v>
      </c>
      <c r="U16" s="58"/>
      <c r="V16" s="58">
        <v>96.3</v>
      </c>
      <c r="W16" s="58">
        <v>91.3</v>
      </c>
      <c r="X16" s="58">
        <v>90.3</v>
      </c>
      <c r="Y16" s="58">
        <v>87.2</v>
      </c>
      <c r="Z16" s="58">
        <v>85.7</v>
      </c>
      <c r="AA16" s="58">
        <v>83.3</v>
      </c>
      <c r="AB16" s="58">
        <v>77.099999999999994</v>
      </c>
      <c r="AC16" s="58">
        <v>70.5</v>
      </c>
      <c r="AE16" s="4">
        <v>83.3</v>
      </c>
      <c r="AF16" s="4">
        <v>91.8</v>
      </c>
      <c r="AG16" s="4">
        <v>82.8</v>
      </c>
      <c r="AH16" s="4">
        <v>75.7</v>
      </c>
      <c r="AI16" s="4">
        <v>84.6</v>
      </c>
    </row>
    <row r="17" spans="12:35">
      <c r="S17" s="58" t="s">
        <v>93</v>
      </c>
      <c r="T17" s="58">
        <v>47.2</v>
      </c>
      <c r="U17" s="58"/>
      <c r="V17" s="58">
        <v>33.299999999999997</v>
      </c>
      <c r="W17" s="58">
        <v>47.8</v>
      </c>
      <c r="X17" s="58">
        <v>38.700000000000003</v>
      </c>
      <c r="Y17" s="58">
        <v>52.6</v>
      </c>
      <c r="Z17" s="58">
        <v>35.700000000000003</v>
      </c>
      <c r="AA17" s="58">
        <v>50</v>
      </c>
      <c r="AB17" s="58">
        <v>51.4</v>
      </c>
      <c r="AC17" s="58">
        <v>52.5</v>
      </c>
      <c r="AE17" s="4">
        <v>66.7</v>
      </c>
      <c r="AF17" s="4">
        <v>33</v>
      </c>
      <c r="AG17" s="4">
        <v>47.3</v>
      </c>
      <c r="AH17" s="4">
        <v>52.9</v>
      </c>
      <c r="AI17" s="4">
        <v>63.5</v>
      </c>
    </row>
    <row r="18" spans="12:35">
      <c r="S18" s="58" t="s">
        <v>82</v>
      </c>
      <c r="T18" s="58">
        <v>9.1</v>
      </c>
      <c r="U18" s="58"/>
      <c r="V18" s="58">
        <v>11.1</v>
      </c>
      <c r="W18" s="79">
        <v>6.5</v>
      </c>
      <c r="X18" s="58">
        <v>3.2</v>
      </c>
      <c r="Y18" s="58">
        <v>7.7</v>
      </c>
      <c r="Z18" s="58">
        <v>7.1</v>
      </c>
      <c r="AA18" s="58">
        <v>33.299999999999997</v>
      </c>
      <c r="AB18" s="58">
        <v>11.4</v>
      </c>
      <c r="AC18" s="58">
        <v>9.8000000000000007</v>
      </c>
      <c r="AE18" s="79">
        <v>0.4</v>
      </c>
      <c r="AF18" s="4">
        <v>9.3000000000000007</v>
      </c>
      <c r="AG18" s="4">
        <v>9.6999999999999993</v>
      </c>
      <c r="AH18" s="4">
        <v>5.7</v>
      </c>
      <c r="AI18" s="4">
        <v>13.5</v>
      </c>
    </row>
    <row r="19" spans="12:35">
      <c r="L19" s="58"/>
      <c r="M19" s="16"/>
      <c r="N19" s="78"/>
      <c r="O19" s="78"/>
      <c r="P19" s="78"/>
      <c r="Q19" s="78"/>
      <c r="S19" s="58" t="s">
        <v>85</v>
      </c>
      <c r="T19" s="58">
        <v>7.5</v>
      </c>
      <c r="U19" s="58"/>
      <c r="V19" s="58">
        <v>7.4</v>
      </c>
      <c r="W19" s="58">
        <v>8.6999999999999993</v>
      </c>
      <c r="X19" s="58">
        <v>6.5</v>
      </c>
      <c r="Y19" s="58">
        <v>6.4</v>
      </c>
      <c r="Z19" s="58">
        <v>10.7</v>
      </c>
      <c r="AA19" s="58">
        <v>8.3000000000000007</v>
      </c>
      <c r="AB19" s="79">
        <v>8.6</v>
      </c>
      <c r="AC19" s="58">
        <v>6.6</v>
      </c>
      <c r="AE19" s="79">
        <v>0.4</v>
      </c>
      <c r="AF19" s="4">
        <v>9.3000000000000007</v>
      </c>
      <c r="AG19" s="4">
        <v>10.8</v>
      </c>
      <c r="AH19" s="4">
        <v>2.9</v>
      </c>
      <c r="AI19" s="4">
        <v>5.8</v>
      </c>
    </row>
    <row r="20" spans="12:35">
      <c r="L20" s="58"/>
      <c r="S20" s="58"/>
      <c r="T20" s="58"/>
      <c r="V20" s="58"/>
      <c r="W20" s="58"/>
      <c r="X20" s="58"/>
      <c r="Y20" s="58"/>
      <c r="Z20" s="58"/>
      <c r="AA20" s="58"/>
      <c r="AB20" s="58"/>
      <c r="AC20" s="58"/>
    </row>
    <row r="21" spans="12:35">
      <c r="L21" s="58"/>
    </row>
    <row r="22" spans="12:35">
      <c r="L22" s="58"/>
      <c r="M22" s="79"/>
    </row>
    <row r="23" spans="12:35">
      <c r="L23" s="58"/>
      <c r="M23" s="58"/>
      <c r="P23" s="58"/>
    </row>
    <row r="26" spans="12:35">
      <c r="M26" s="3" t="s">
        <v>712</v>
      </c>
    </row>
    <row r="28" spans="12:35">
      <c r="M28" s="4" t="s">
        <v>713</v>
      </c>
      <c r="S28" s="4" t="s">
        <v>714</v>
      </c>
    </row>
    <row r="46" spans="13:19">
      <c r="M46" s="23" t="s">
        <v>580</v>
      </c>
      <c r="S46" s="23" t="s">
        <v>715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F43" zoomScaleNormal="100" workbookViewId="0">
      <selection activeCell="P57" sqref="P57"/>
    </sheetView>
  </sheetViews>
  <sheetFormatPr baseColWidth="10" defaultColWidth="11.44140625" defaultRowHeight="13.2"/>
  <cols>
    <col min="1" max="16384" width="11.44140625" style="5"/>
  </cols>
  <sheetData>
    <row r="1" spans="1:9" ht="28.2">
      <c r="G1" s="89"/>
    </row>
    <row r="2" spans="1:9">
      <c r="B2" s="74"/>
    </row>
    <row r="3" spans="1:9">
      <c r="A3" s="74"/>
      <c r="B3" s="74"/>
      <c r="C3" s="74"/>
      <c r="D3" s="74"/>
      <c r="E3" s="74"/>
      <c r="F3" s="74"/>
      <c r="G3" s="74"/>
      <c r="H3" s="74"/>
    </row>
    <row r="11" spans="1:9">
      <c r="B11" s="155" t="s">
        <v>198</v>
      </c>
      <c r="C11" s="74" t="s">
        <v>199</v>
      </c>
      <c r="D11" s="155" t="s">
        <v>200</v>
      </c>
      <c r="E11" s="155" t="s">
        <v>201</v>
      </c>
      <c r="F11" s="155" t="s">
        <v>202</v>
      </c>
      <c r="G11" s="155"/>
      <c r="H11" s="155"/>
      <c r="I11" s="155"/>
    </row>
    <row r="12" spans="1:9">
      <c r="A12" s="74" t="s">
        <v>33</v>
      </c>
      <c r="B12" s="5">
        <v>51.3</v>
      </c>
      <c r="C12" s="5">
        <v>34.200000000000003</v>
      </c>
      <c r="D12" s="5">
        <v>32.5</v>
      </c>
      <c r="E12" s="5">
        <v>15.4</v>
      </c>
      <c r="F12" s="5">
        <v>10.3</v>
      </c>
    </row>
    <row r="13" spans="1:9">
      <c r="A13" s="74" t="s">
        <v>152</v>
      </c>
      <c r="B13" s="5">
        <v>57</v>
      </c>
      <c r="C13" s="5">
        <v>39.9</v>
      </c>
      <c r="D13" s="5">
        <v>35.299999999999997</v>
      </c>
      <c r="E13" s="5">
        <v>29.4</v>
      </c>
      <c r="F13" s="5">
        <v>9.3000000000000007</v>
      </c>
    </row>
    <row r="14" spans="1:9">
      <c r="A14" s="74" t="s">
        <v>0</v>
      </c>
      <c r="B14" s="5">
        <v>57.9</v>
      </c>
      <c r="C14" s="5">
        <v>40.4</v>
      </c>
      <c r="D14" s="5">
        <v>28.9</v>
      </c>
      <c r="E14" s="5">
        <v>18.899999999999999</v>
      </c>
      <c r="F14" s="5">
        <v>9.6</v>
      </c>
    </row>
    <row r="15" spans="1:9">
      <c r="A15" s="74" t="s">
        <v>13</v>
      </c>
      <c r="B15" s="5">
        <v>59.2</v>
      </c>
      <c r="C15" s="5">
        <v>45.9</v>
      </c>
      <c r="D15" s="5">
        <v>40.799999999999997</v>
      </c>
      <c r="E15" s="5">
        <v>19.2</v>
      </c>
      <c r="F15" s="5">
        <v>12.9</v>
      </c>
    </row>
    <row r="16" spans="1:9">
      <c r="A16" s="74" t="s">
        <v>37</v>
      </c>
      <c r="B16" s="5">
        <v>60.1</v>
      </c>
      <c r="C16" s="5">
        <v>50.7</v>
      </c>
      <c r="D16" s="5">
        <v>33.1</v>
      </c>
      <c r="E16" s="5">
        <v>12.8</v>
      </c>
      <c r="F16" s="5">
        <v>6.8</v>
      </c>
    </row>
    <row r="17" spans="1:6">
      <c r="A17" s="74" t="s">
        <v>36</v>
      </c>
      <c r="B17" s="5">
        <v>61.8</v>
      </c>
      <c r="C17" s="5">
        <v>41.7</v>
      </c>
      <c r="D17" s="5">
        <v>38.9</v>
      </c>
      <c r="E17" s="5">
        <v>34</v>
      </c>
      <c r="F17" s="5">
        <v>6.9</v>
      </c>
    </row>
    <row r="18" spans="1:6">
      <c r="A18" s="74" t="s">
        <v>39</v>
      </c>
      <c r="B18" s="5">
        <v>73.5</v>
      </c>
      <c r="C18" s="5">
        <v>40.200000000000003</v>
      </c>
      <c r="D18" s="5">
        <v>37.299999999999997</v>
      </c>
      <c r="E18" s="5">
        <v>47.1</v>
      </c>
      <c r="F18" s="5">
        <v>4.9000000000000004</v>
      </c>
    </row>
    <row r="19" spans="1:6">
      <c r="A19" s="74" t="s">
        <v>38</v>
      </c>
      <c r="B19" s="5">
        <v>74.8</v>
      </c>
      <c r="C19" s="5">
        <v>55.1</v>
      </c>
      <c r="D19" s="5">
        <v>43.9</v>
      </c>
      <c r="E19" s="5">
        <v>30.8</v>
      </c>
      <c r="F19" s="5">
        <v>7.5</v>
      </c>
    </row>
    <row r="21" spans="1:6">
      <c r="A21" s="156" t="s">
        <v>34</v>
      </c>
      <c r="B21" s="5">
        <v>60.3</v>
      </c>
      <c r="C21" s="5">
        <v>43.7</v>
      </c>
      <c r="D21" s="5">
        <v>36.200000000000003</v>
      </c>
      <c r="E21" s="5">
        <v>24.6</v>
      </c>
      <c r="F21" s="5">
        <v>9.3000000000000007</v>
      </c>
    </row>
    <row r="34" spans="1:7" ht="14.4">
      <c r="A34" s="157"/>
    </row>
    <row r="46" spans="1:7">
      <c r="G46" s="158" t="s">
        <v>716</v>
      </c>
    </row>
    <row r="62" spans="7:7">
      <c r="G62" s="23" t="s">
        <v>715</v>
      </c>
    </row>
  </sheetData>
  <sortState ref="A12:F19">
    <sortCondition ref="B12:B19"/>
  </sortState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5"/>
  <sheetViews>
    <sheetView topLeftCell="B300" zoomScaleNormal="100" workbookViewId="0">
      <selection activeCell="P57" sqref="P57"/>
    </sheetView>
  </sheetViews>
  <sheetFormatPr baseColWidth="10" defaultRowHeight="13.2"/>
  <cols>
    <col min="1" max="16384" width="11.5546875" style="25"/>
  </cols>
  <sheetData>
    <row r="1" spans="1:13">
      <c r="K1" s="29" t="s">
        <v>103</v>
      </c>
      <c r="L1" s="29" t="s">
        <v>86</v>
      </c>
      <c r="M1" s="29" t="s">
        <v>86</v>
      </c>
    </row>
    <row r="2" spans="1:13">
      <c r="K2" s="29" t="s">
        <v>104</v>
      </c>
      <c r="L2" s="29" t="s">
        <v>250</v>
      </c>
      <c r="M2" s="29" t="s">
        <v>251</v>
      </c>
    </row>
    <row r="3" spans="1:13">
      <c r="B3" s="25" t="s">
        <v>252</v>
      </c>
      <c r="C3" s="25" t="s">
        <v>253</v>
      </c>
      <c r="K3" s="29" t="s">
        <v>105</v>
      </c>
      <c r="L3" s="29" t="s">
        <v>106</v>
      </c>
      <c r="M3" s="29" t="s">
        <v>106</v>
      </c>
    </row>
    <row r="4" spans="1:13" ht="26.4">
      <c r="B4" s="30" t="s">
        <v>254</v>
      </c>
      <c r="K4" s="29" t="s">
        <v>255</v>
      </c>
      <c r="M4" s="25">
        <v>-21</v>
      </c>
    </row>
    <row r="5" spans="1:13">
      <c r="A5" s="31">
        <v>35065</v>
      </c>
      <c r="B5" s="30"/>
      <c r="K5" s="29" t="s">
        <v>256</v>
      </c>
      <c r="M5" s="25">
        <v>-21</v>
      </c>
    </row>
    <row r="6" spans="1:13">
      <c r="A6" s="31">
        <v>35096</v>
      </c>
      <c r="B6" s="25">
        <v>21.1</v>
      </c>
      <c r="K6" s="29" t="s">
        <v>257</v>
      </c>
      <c r="M6" s="25">
        <v>-22.9</v>
      </c>
    </row>
    <row r="7" spans="1:13">
      <c r="A7" s="31">
        <v>35125</v>
      </c>
      <c r="B7" s="25">
        <v>21.1</v>
      </c>
      <c r="K7" s="29" t="s">
        <v>258</v>
      </c>
      <c r="M7" s="25">
        <v>-19.899999999999999</v>
      </c>
    </row>
    <row r="8" spans="1:13">
      <c r="A8" s="31">
        <v>35156</v>
      </c>
      <c r="B8" s="25">
        <v>21.1</v>
      </c>
      <c r="K8" s="29" t="s">
        <v>259</v>
      </c>
      <c r="M8" s="25">
        <v>-20.3</v>
      </c>
    </row>
    <row r="9" spans="1:13">
      <c r="A9" s="31">
        <v>35186</v>
      </c>
      <c r="K9" s="29" t="s">
        <v>260</v>
      </c>
      <c r="M9" s="25">
        <v>-21.7</v>
      </c>
    </row>
    <row r="10" spans="1:13">
      <c r="A10" s="31">
        <v>35217</v>
      </c>
      <c r="K10" s="29" t="s">
        <v>261</v>
      </c>
      <c r="M10" s="25">
        <v>-18.600000000000001</v>
      </c>
    </row>
    <row r="11" spans="1:13">
      <c r="A11" s="31">
        <v>35247</v>
      </c>
      <c r="K11" s="29" t="s">
        <v>262</v>
      </c>
      <c r="M11" s="25">
        <v>-17</v>
      </c>
    </row>
    <row r="12" spans="1:13">
      <c r="A12" s="31">
        <v>35278</v>
      </c>
      <c r="B12" s="25">
        <v>12</v>
      </c>
      <c r="K12" s="29" t="s">
        <v>263</v>
      </c>
      <c r="M12" s="25">
        <v>-13.7</v>
      </c>
    </row>
    <row r="13" spans="1:13">
      <c r="A13" s="31">
        <v>35309</v>
      </c>
      <c r="B13" s="25">
        <v>12</v>
      </c>
      <c r="K13" s="29" t="s">
        <v>264</v>
      </c>
      <c r="M13" s="25">
        <v>-11.2</v>
      </c>
    </row>
    <row r="14" spans="1:13">
      <c r="A14" s="31">
        <v>35339</v>
      </c>
      <c r="B14" s="25">
        <v>12</v>
      </c>
      <c r="K14" s="29" t="s">
        <v>265</v>
      </c>
      <c r="M14" s="25">
        <v>-12.9</v>
      </c>
    </row>
    <row r="15" spans="1:13">
      <c r="A15" s="31">
        <v>35370</v>
      </c>
      <c r="K15" s="29" t="s">
        <v>266</v>
      </c>
      <c r="M15" s="25">
        <v>-12.8</v>
      </c>
    </row>
    <row r="16" spans="1:13">
      <c r="A16" s="31">
        <v>35400</v>
      </c>
      <c r="K16" s="29" t="s">
        <v>267</v>
      </c>
      <c r="M16" s="25">
        <v>-12.6</v>
      </c>
    </row>
    <row r="17" spans="1:13">
      <c r="A17" s="31">
        <v>35431</v>
      </c>
      <c r="K17" s="29" t="s">
        <v>268</v>
      </c>
      <c r="M17" s="25">
        <v>-11.2</v>
      </c>
    </row>
    <row r="18" spans="1:13">
      <c r="A18" s="31">
        <v>35462</v>
      </c>
      <c r="B18" s="25">
        <v>9</v>
      </c>
      <c r="K18" s="29" t="s">
        <v>269</v>
      </c>
      <c r="M18" s="25">
        <v>-10.4</v>
      </c>
    </row>
    <row r="19" spans="1:13">
      <c r="A19" s="31">
        <v>35490</v>
      </c>
      <c r="B19" s="25">
        <v>9</v>
      </c>
      <c r="K19" s="29" t="s">
        <v>270</v>
      </c>
      <c r="M19" s="25">
        <v>-9.5</v>
      </c>
    </row>
    <row r="20" spans="1:13">
      <c r="A20" s="31">
        <v>35521</v>
      </c>
      <c r="B20" s="25">
        <v>9</v>
      </c>
      <c r="K20" s="29" t="s">
        <v>271</v>
      </c>
      <c r="M20" s="25">
        <v>-8.5</v>
      </c>
    </row>
    <row r="21" spans="1:13">
      <c r="A21" s="31">
        <v>35551</v>
      </c>
      <c r="K21" s="29" t="s">
        <v>272</v>
      </c>
      <c r="M21" s="25">
        <v>-8.4</v>
      </c>
    </row>
    <row r="22" spans="1:13">
      <c r="A22" s="31">
        <v>35582</v>
      </c>
      <c r="K22" s="29" t="s">
        <v>273</v>
      </c>
      <c r="M22" s="25">
        <v>-6</v>
      </c>
    </row>
    <row r="23" spans="1:13">
      <c r="A23" s="31">
        <v>35612</v>
      </c>
      <c r="K23" s="29" t="s">
        <v>274</v>
      </c>
      <c r="M23" s="25">
        <v>-4.8</v>
      </c>
    </row>
    <row r="24" spans="1:13">
      <c r="A24" s="31">
        <v>35643</v>
      </c>
      <c r="B24" s="25">
        <v>21</v>
      </c>
      <c r="K24" s="29" t="s">
        <v>275</v>
      </c>
      <c r="M24" s="25">
        <v>-2</v>
      </c>
    </row>
    <row r="25" spans="1:13">
      <c r="A25" s="31">
        <v>35674</v>
      </c>
      <c r="B25" s="25">
        <v>21</v>
      </c>
      <c r="K25" s="29" t="s">
        <v>276</v>
      </c>
      <c r="M25" s="25">
        <v>-0.9</v>
      </c>
    </row>
    <row r="26" spans="1:13">
      <c r="A26" s="31">
        <v>35704</v>
      </c>
      <c r="B26" s="25">
        <v>21</v>
      </c>
      <c r="K26" s="29" t="s">
        <v>277</v>
      </c>
      <c r="M26" s="25">
        <v>0</v>
      </c>
    </row>
    <row r="27" spans="1:13">
      <c r="A27" s="31">
        <v>35735</v>
      </c>
      <c r="K27" s="29" t="s">
        <v>278</v>
      </c>
      <c r="M27" s="25">
        <v>1</v>
      </c>
    </row>
    <row r="28" spans="1:13">
      <c r="A28" s="31">
        <v>35765</v>
      </c>
      <c r="K28" s="29" t="s">
        <v>279</v>
      </c>
      <c r="M28" s="25">
        <v>-0.8</v>
      </c>
    </row>
    <row r="29" spans="1:13">
      <c r="A29" s="31">
        <v>35796</v>
      </c>
      <c r="K29" s="29" t="s">
        <v>280</v>
      </c>
      <c r="M29" s="25">
        <v>-0.1</v>
      </c>
    </row>
    <row r="30" spans="1:13">
      <c r="A30" s="31">
        <v>35827</v>
      </c>
      <c r="B30" s="25">
        <v>25</v>
      </c>
      <c r="K30" s="29" t="s">
        <v>281</v>
      </c>
      <c r="M30" s="25">
        <v>1.7</v>
      </c>
    </row>
    <row r="31" spans="1:13">
      <c r="A31" s="31">
        <v>35855</v>
      </c>
      <c r="B31" s="25">
        <v>25</v>
      </c>
      <c r="K31" s="29" t="s">
        <v>282</v>
      </c>
      <c r="M31" s="25">
        <v>1.5</v>
      </c>
    </row>
    <row r="32" spans="1:13">
      <c r="A32" s="31">
        <v>35886</v>
      </c>
      <c r="B32" s="25">
        <v>25</v>
      </c>
      <c r="K32" s="29" t="s">
        <v>283</v>
      </c>
      <c r="M32" s="25">
        <v>0.2</v>
      </c>
    </row>
    <row r="33" spans="1:13">
      <c r="A33" s="31">
        <v>35916</v>
      </c>
      <c r="K33" s="29" t="s">
        <v>284</v>
      </c>
      <c r="M33" s="25">
        <v>-1.4</v>
      </c>
    </row>
    <row r="34" spans="1:13">
      <c r="A34" s="31">
        <v>35947</v>
      </c>
      <c r="K34" s="29" t="s">
        <v>285</v>
      </c>
      <c r="M34" s="25">
        <v>-0.8</v>
      </c>
    </row>
    <row r="35" spans="1:13">
      <c r="A35" s="31">
        <v>35977</v>
      </c>
      <c r="K35" s="29" t="s">
        <v>286</v>
      </c>
      <c r="M35" s="25">
        <v>-2.8</v>
      </c>
    </row>
    <row r="36" spans="1:13">
      <c r="A36" s="31">
        <v>36008</v>
      </c>
      <c r="B36" s="25">
        <v>27</v>
      </c>
      <c r="K36" s="29" t="s">
        <v>287</v>
      </c>
      <c r="M36" s="25">
        <v>-6.4</v>
      </c>
    </row>
    <row r="37" spans="1:13">
      <c r="A37" s="31">
        <v>36039</v>
      </c>
      <c r="B37" s="25">
        <v>27</v>
      </c>
      <c r="K37" s="29" t="s">
        <v>288</v>
      </c>
      <c r="M37" s="25">
        <v>-9.8000000000000007</v>
      </c>
    </row>
    <row r="38" spans="1:13">
      <c r="A38" s="31">
        <v>36069</v>
      </c>
      <c r="B38" s="25">
        <v>27</v>
      </c>
      <c r="K38" s="29" t="s">
        <v>289</v>
      </c>
      <c r="M38" s="25">
        <v>-8.4</v>
      </c>
    </row>
    <row r="39" spans="1:13">
      <c r="A39" s="31">
        <v>36100</v>
      </c>
      <c r="K39" s="29" t="s">
        <v>290</v>
      </c>
      <c r="M39" s="25">
        <v>-8.8000000000000007</v>
      </c>
    </row>
    <row r="40" spans="1:13">
      <c r="A40" s="31">
        <v>36130</v>
      </c>
      <c r="K40" s="29" t="s">
        <v>291</v>
      </c>
      <c r="M40" s="25">
        <v>-11.7</v>
      </c>
    </row>
    <row r="41" spans="1:13">
      <c r="A41" s="31">
        <v>36161</v>
      </c>
      <c r="K41" s="29" t="s">
        <v>292</v>
      </c>
      <c r="M41" s="25">
        <v>-15.2</v>
      </c>
    </row>
    <row r="42" spans="1:13">
      <c r="A42" s="31">
        <v>36192</v>
      </c>
      <c r="B42" s="25">
        <v>21</v>
      </c>
      <c r="K42" s="29" t="s">
        <v>293</v>
      </c>
      <c r="M42" s="25">
        <v>-12.8</v>
      </c>
    </row>
    <row r="43" spans="1:13">
      <c r="A43" s="31">
        <v>36220</v>
      </c>
      <c r="B43" s="25">
        <v>21</v>
      </c>
      <c r="K43" s="29" t="s">
        <v>294</v>
      </c>
      <c r="M43" s="25">
        <v>-13.1</v>
      </c>
    </row>
    <row r="44" spans="1:13">
      <c r="A44" s="31">
        <v>36251</v>
      </c>
      <c r="B44" s="25">
        <v>21</v>
      </c>
      <c r="K44" s="29" t="s">
        <v>295</v>
      </c>
      <c r="M44" s="25">
        <v>-12.4</v>
      </c>
    </row>
    <row r="45" spans="1:13">
      <c r="A45" s="31">
        <v>36281</v>
      </c>
      <c r="K45" s="29" t="s">
        <v>296</v>
      </c>
      <c r="M45" s="25">
        <v>-8.9</v>
      </c>
    </row>
    <row r="46" spans="1:13">
      <c r="A46" s="31">
        <v>36312</v>
      </c>
      <c r="K46" s="29" t="s">
        <v>297</v>
      </c>
      <c r="M46" s="25">
        <v>-8.9</v>
      </c>
    </row>
    <row r="47" spans="1:13">
      <c r="A47" s="31">
        <v>36342</v>
      </c>
      <c r="K47" s="29" t="s">
        <v>298</v>
      </c>
      <c r="M47" s="25">
        <v>-7.3</v>
      </c>
    </row>
    <row r="48" spans="1:13">
      <c r="A48" s="31">
        <v>36373</v>
      </c>
      <c r="B48" s="25">
        <v>23.000000000000007</v>
      </c>
      <c r="K48" s="29" t="s">
        <v>299</v>
      </c>
      <c r="M48" s="25">
        <v>-4</v>
      </c>
    </row>
    <row r="49" spans="1:13">
      <c r="A49" s="31">
        <v>36404</v>
      </c>
      <c r="B49" s="25">
        <v>23.000000000000007</v>
      </c>
      <c r="K49" s="29" t="s">
        <v>300</v>
      </c>
      <c r="M49" s="25">
        <v>-1.3</v>
      </c>
    </row>
    <row r="50" spans="1:13">
      <c r="A50" s="31">
        <v>36434</v>
      </c>
      <c r="B50" s="25">
        <v>23.000000000000007</v>
      </c>
      <c r="K50" s="29" t="s">
        <v>301</v>
      </c>
      <c r="M50" s="25">
        <v>1</v>
      </c>
    </row>
    <row r="51" spans="1:13">
      <c r="A51" s="31">
        <v>36465</v>
      </c>
      <c r="K51" s="29" t="s">
        <v>302</v>
      </c>
      <c r="M51" s="25">
        <v>3.3</v>
      </c>
    </row>
    <row r="52" spans="1:13">
      <c r="A52" s="31">
        <v>36495</v>
      </c>
      <c r="K52" s="29" t="s">
        <v>303</v>
      </c>
      <c r="M52" s="25">
        <v>2.1</v>
      </c>
    </row>
    <row r="53" spans="1:13">
      <c r="A53" s="31">
        <v>36526</v>
      </c>
      <c r="K53" s="29" t="s">
        <v>304</v>
      </c>
      <c r="M53" s="25">
        <v>5.5</v>
      </c>
    </row>
    <row r="54" spans="1:13">
      <c r="A54" s="31">
        <v>36557</v>
      </c>
      <c r="B54" s="25">
        <v>29.100000000000009</v>
      </c>
      <c r="K54" s="29" t="s">
        <v>305</v>
      </c>
      <c r="M54" s="25">
        <v>4.2</v>
      </c>
    </row>
    <row r="55" spans="1:13">
      <c r="A55" s="31">
        <v>36586</v>
      </c>
      <c r="B55" s="25">
        <v>29.100000000000009</v>
      </c>
      <c r="K55" s="29" t="s">
        <v>306</v>
      </c>
      <c r="M55" s="25">
        <v>6.3</v>
      </c>
    </row>
    <row r="56" spans="1:13">
      <c r="A56" s="31">
        <v>36617</v>
      </c>
      <c r="B56" s="25">
        <v>29.100000000000009</v>
      </c>
      <c r="K56" s="29" t="s">
        <v>307</v>
      </c>
      <c r="M56" s="25">
        <v>7</v>
      </c>
    </row>
    <row r="57" spans="1:13">
      <c r="A57" s="31">
        <v>36647</v>
      </c>
      <c r="K57" s="29" t="s">
        <v>308</v>
      </c>
      <c r="M57" s="25">
        <v>3.6</v>
      </c>
    </row>
    <row r="58" spans="1:13">
      <c r="A58" s="31">
        <v>36678</v>
      </c>
      <c r="K58" s="29" t="s">
        <v>309</v>
      </c>
      <c r="M58" s="25">
        <v>2.7</v>
      </c>
    </row>
    <row r="59" spans="1:13">
      <c r="A59" s="31">
        <v>36708</v>
      </c>
      <c r="K59" s="29" t="s">
        <v>310</v>
      </c>
      <c r="M59" s="25">
        <v>2.8</v>
      </c>
    </row>
    <row r="60" spans="1:13">
      <c r="A60" s="31">
        <v>36739</v>
      </c>
      <c r="B60" s="25">
        <v>31.699999999999996</v>
      </c>
      <c r="K60" s="29" t="s">
        <v>311</v>
      </c>
      <c r="M60" s="25">
        <v>2</v>
      </c>
    </row>
    <row r="61" spans="1:13">
      <c r="A61" s="31">
        <v>36770</v>
      </c>
      <c r="B61" s="25">
        <v>31.699999999999996</v>
      </c>
      <c r="K61" s="29" t="s">
        <v>312</v>
      </c>
      <c r="M61" s="25">
        <v>2</v>
      </c>
    </row>
    <row r="62" spans="1:13">
      <c r="A62" s="31">
        <v>36800</v>
      </c>
      <c r="B62" s="25">
        <v>31.699999999999996</v>
      </c>
      <c r="K62" s="29" t="s">
        <v>313</v>
      </c>
      <c r="M62" s="25">
        <v>1.7</v>
      </c>
    </row>
    <row r="63" spans="1:13">
      <c r="A63" s="31">
        <v>36831</v>
      </c>
      <c r="K63" s="29" t="s">
        <v>314</v>
      </c>
      <c r="M63" s="25">
        <v>1.2</v>
      </c>
    </row>
    <row r="64" spans="1:13">
      <c r="A64" s="31">
        <v>36861</v>
      </c>
      <c r="K64" s="29" t="s">
        <v>315</v>
      </c>
      <c r="M64" s="25">
        <v>-0.9</v>
      </c>
    </row>
    <row r="65" spans="1:13">
      <c r="A65" s="31">
        <v>36892</v>
      </c>
      <c r="K65" s="29" t="s">
        <v>316</v>
      </c>
      <c r="M65" s="25">
        <v>-3.3</v>
      </c>
    </row>
    <row r="66" spans="1:13">
      <c r="A66" s="31">
        <v>36923</v>
      </c>
      <c r="B66" s="25">
        <v>33.5</v>
      </c>
      <c r="K66" s="29" t="s">
        <v>317</v>
      </c>
      <c r="M66" s="25">
        <v>-6.6</v>
      </c>
    </row>
    <row r="67" spans="1:13">
      <c r="A67" s="31">
        <v>36951</v>
      </c>
      <c r="B67" s="25">
        <v>33.5</v>
      </c>
      <c r="K67" s="29" t="s">
        <v>318</v>
      </c>
      <c r="M67" s="25">
        <v>-8.4</v>
      </c>
    </row>
    <row r="68" spans="1:13">
      <c r="A68" s="31">
        <v>36982</v>
      </c>
      <c r="B68" s="25">
        <v>33.5</v>
      </c>
      <c r="K68" s="29" t="s">
        <v>319</v>
      </c>
      <c r="M68" s="25">
        <v>-13.1</v>
      </c>
    </row>
    <row r="69" spans="1:13">
      <c r="A69" s="31">
        <v>37012</v>
      </c>
      <c r="K69" s="29" t="s">
        <v>320</v>
      </c>
      <c r="M69" s="25">
        <v>-15.5</v>
      </c>
    </row>
    <row r="70" spans="1:13">
      <c r="A70" s="31">
        <v>37043</v>
      </c>
      <c r="K70" s="29" t="s">
        <v>321</v>
      </c>
      <c r="M70" s="25">
        <v>-16.3</v>
      </c>
    </row>
    <row r="71" spans="1:13">
      <c r="A71" s="31">
        <v>37073</v>
      </c>
      <c r="K71" s="29" t="s">
        <v>322</v>
      </c>
      <c r="M71" s="25">
        <v>-17.2</v>
      </c>
    </row>
    <row r="72" spans="1:13">
      <c r="A72" s="31">
        <v>37104</v>
      </c>
      <c r="B72" s="25">
        <v>23.9</v>
      </c>
      <c r="K72" s="29" t="s">
        <v>323</v>
      </c>
      <c r="M72" s="25">
        <v>-23</v>
      </c>
    </row>
    <row r="73" spans="1:13">
      <c r="A73" s="31">
        <v>37135</v>
      </c>
      <c r="B73" s="25">
        <v>23.9</v>
      </c>
      <c r="K73" s="29" t="s">
        <v>324</v>
      </c>
      <c r="M73" s="25">
        <v>-23.9</v>
      </c>
    </row>
    <row r="74" spans="1:13">
      <c r="A74" s="31">
        <v>37165</v>
      </c>
      <c r="B74" s="25">
        <v>23.9</v>
      </c>
      <c r="K74" s="29" t="s">
        <v>325</v>
      </c>
      <c r="M74" s="25">
        <v>-22.2</v>
      </c>
    </row>
    <row r="75" spans="1:13">
      <c r="A75" s="31">
        <v>37196</v>
      </c>
      <c r="K75" s="29" t="s">
        <v>326</v>
      </c>
      <c r="M75" s="25">
        <v>-19.100000000000001</v>
      </c>
    </row>
    <row r="76" spans="1:13">
      <c r="A76" s="31">
        <v>37226</v>
      </c>
      <c r="K76" s="29" t="s">
        <v>327</v>
      </c>
      <c r="M76" s="25">
        <v>-21.9</v>
      </c>
    </row>
    <row r="77" spans="1:13">
      <c r="A77" s="31">
        <v>37257</v>
      </c>
      <c r="K77" s="29" t="s">
        <v>328</v>
      </c>
      <c r="M77" s="25">
        <v>-18.899999999999999</v>
      </c>
    </row>
    <row r="78" spans="1:13">
      <c r="A78" s="31">
        <v>37288</v>
      </c>
      <c r="B78" s="25">
        <v>8.7999999999999972</v>
      </c>
      <c r="K78" s="29" t="s">
        <v>329</v>
      </c>
      <c r="M78" s="25">
        <v>-15</v>
      </c>
    </row>
    <row r="79" spans="1:13">
      <c r="A79" s="31">
        <v>37316</v>
      </c>
      <c r="B79" s="25">
        <v>8.7999999999999972</v>
      </c>
      <c r="K79" s="29" t="s">
        <v>330</v>
      </c>
      <c r="M79" s="25">
        <v>-16.100000000000001</v>
      </c>
    </row>
    <row r="80" spans="1:13">
      <c r="A80" s="31">
        <v>37347</v>
      </c>
      <c r="B80" s="25">
        <v>8.7999999999999972</v>
      </c>
      <c r="K80" s="29" t="s">
        <v>331</v>
      </c>
      <c r="M80" s="25">
        <v>-13.3</v>
      </c>
    </row>
    <row r="81" spans="1:13">
      <c r="A81" s="31">
        <v>37377</v>
      </c>
      <c r="K81" s="29" t="s">
        <v>332</v>
      </c>
      <c r="M81" s="25">
        <v>-14.1</v>
      </c>
    </row>
    <row r="82" spans="1:13">
      <c r="A82" s="31">
        <v>37408</v>
      </c>
      <c r="K82" s="29" t="s">
        <v>333</v>
      </c>
      <c r="M82" s="25">
        <v>-16.2</v>
      </c>
    </row>
    <row r="83" spans="1:13">
      <c r="A83" s="31">
        <v>37438</v>
      </c>
      <c r="K83" s="29" t="s">
        <v>334</v>
      </c>
      <c r="M83" s="25">
        <v>-18.2</v>
      </c>
    </row>
    <row r="84" spans="1:13">
      <c r="A84" s="31">
        <v>37469</v>
      </c>
      <c r="B84" s="25">
        <v>-2.1000000000000014</v>
      </c>
      <c r="K84" s="29" t="s">
        <v>335</v>
      </c>
      <c r="M84" s="25">
        <v>-18.8</v>
      </c>
    </row>
    <row r="85" spans="1:13">
      <c r="A85" s="31">
        <v>37500</v>
      </c>
      <c r="B85" s="25">
        <v>-2.1000000000000014</v>
      </c>
      <c r="K85" s="29" t="s">
        <v>336</v>
      </c>
      <c r="M85" s="25">
        <v>-19</v>
      </c>
    </row>
    <row r="86" spans="1:13">
      <c r="A86" s="31">
        <v>37530</v>
      </c>
      <c r="B86" s="25">
        <v>-2.1000000000000014</v>
      </c>
      <c r="K86" s="29" t="s">
        <v>337</v>
      </c>
      <c r="M86" s="25">
        <v>-22.4</v>
      </c>
    </row>
    <row r="87" spans="1:13">
      <c r="A87" s="31">
        <v>37561</v>
      </c>
      <c r="K87" s="29" t="s">
        <v>338</v>
      </c>
      <c r="M87" s="25">
        <v>-23.6</v>
      </c>
    </row>
    <row r="88" spans="1:13">
      <c r="A88" s="31">
        <v>37591</v>
      </c>
      <c r="K88" s="29" t="s">
        <v>339</v>
      </c>
      <c r="M88" s="25">
        <v>-23</v>
      </c>
    </row>
    <row r="89" spans="1:13">
      <c r="A89" s="31">
        <v>37622</v>
      </c>
      <c r="K89" s="29" t="s">
        <v>340</v>
      </c>
      <c r="M89" s="25">
        <v>-21.1</v>
      </c>
    </row>
    <row r="90" spans="1:13">
      <c r="A90" s="31">
        <v>37653</v>
      </c>
      <c r="B90" s="25">
        <v>-5.2000000000000028</v>
      </c>
      <c r="K90" s="29" t="s">
        <v>341</v>
      </c>
      <c r="M90" s="25">
        <v>-21.4</v>
      </c>
    </row>
    <row r="91" spans="1:13">
      <c r="A91" s="31">
        <v>37681</v>
      </c>
      <c r="B91" s="25">
        <v>-5.2000000000000028</v>
      </c>
      <c r="K91" s="29" t="s">
        <v>342</v>
      </c>
      <c r="M91" s="25">
        <v>-20.6</v>
      </c>
    </row>
    <row r="92" spans="1:13">
      <c r="A92" s="31">
        <v>37712</v>
      </c>
      <c r="B92" s="25">
        <v>-5.2000000000000028</v>
      </c>
      <c r="K92" s="29" t="s">
        <v>343</v>
      </c>
      <c r="M92" s="25">
        <v>-20.100000000000001</v>
      </c>
    </row>
    <row r="93" spans="1:13">
      <c r="A93" s="31">
        <v>37742</v>
      </c>
      <c r="K93" s="29" t="s">
        <v>344</v>
      </c>
      <c r="M93" s="25">
        <v>-18.7</v>
      </c>
    </row>
    <row r="94" spans="1:13">
      <c r="A94" s="31">
        <v>37773</v>
      </c>
      <c r="K94" s="29" t="s">
        <v>345</v>
      </c>
      <c r="M94" s="25">
        <v>-16.7</v>
      </c>
    </row>
    <row r="95" spans="1:13">
      <c r="A95" s="31">
        <v>37803</v>
      </c>
      <c r="K95" s="29" t="s">
        <v>346</v>
      </c>
      <c r="M95" s="25">
        <v>-12.1</v>
      </c>
    </row>
    <row r="96" spans="1:13">
      <c r="A96" s="31">
        <v>37834</v>
      </c>
      <c r="K96" s="29" t="s">
        <v>347</v>
      </c>
      <c r="M96" s="25">
        <v>-10</v>
      </c>
    </row>
    <row r="97" spans="1:13">
      <c r="A97" s="31">
        <v>37865</v>
      </c>
      <c r="B97" s="25">
        <v>10.299999999999997</v>
      </c>
      <c r="K97" s="29" t="s">
        <v>348</v>
      </c>
      <c r="M97" s="25">
        <v>-7.2</v>
      </c>
    </row>
    <row r="98" spans="1:13">
      <c r="A98" s="31">
        <v>37895</v>
      </c>
      <c r="B98" s="25">
        <v>10.299999999999997</v>
      </c>
      <c r="K98" s="29" t="s">
        <v>349</v>
      </c>
      <c r="M98" s="25">
        <v>-3.6</v>
      </c>
    </row>
    <row r="99" spans="1:13">
      <c r="A99" s="31">
        <v>37926</v>
      </c>
      <c r="K99" s="29" t="s">
        <v>350</v>
      </c>
      <c r="M99" s="25">
        <v>-3</v>
      </c>
    </row>
    <row r="100" spans="1:13">
      <c r="A100" s="31">
        <v>37956</v>
      </c>
      <c r="K100" s="29" t="s">
        <v>351</v>
      </c>
      <c r="M100" s="25">
        <v>-2.2000000000000002</v>
      </c>
    </row>
    <row r="101" spans="1:13">
      <c r="A101" s="31">
        <v>37987</v>
      </c>
      <c r="K101" s="29" t="s">
        <v>352</v>
      </c>
      <c r="M101" s="25">
        <v>-5.4</v>
      </c>
    </row>
    <row r="102" spans="1:13">
      <c r="A102" s="31">
        <v>38018</v>
      </c>
      <c r="K102" s="29" t="s">
        <v>353</v>
      </c>
      <c r="M102" s="25">
        <v>-6.9</v>
      </c>
    </row>
    <row r="103" spans="1:13">
      <c r="A103" s="31">
        <v>38047</v>
      </c>
      <c r="B103" s="25">
        <v>22.6</v>
      </c>
      <c r="K103" s="29" t="s">
        <v>354</v>
      </c>
      <c r="M103" s="25">
        <v>-5.6</v>
      </c>
    </row>
    <row r="104" spans="1:13">
      <c r="A104" s="31">
        <v>38078</v>
      </c>
      <c r="B104" s="25">
        <v>22.6</v>
      </c>
      <c r="K104" s="29" t="s">
        <v>355</v>
      </c>
      <c r="M104" s="25">
        <v>-5.8</v>
      </c>
    </row>
    <row r="105" spans="1:13">
      <c r="A105" s="31">
        <v>38108</v>
      </c>
      <c r="K105" s="29" t="s">
        <v>356</v>
      </c>
      <c r="M105" s="25">
        <v>-6.2</v>
      </c>
    </row>
    <row r="106" spans="1:13">
      <c r="A106" s="31">
        <v>38139</v>
      </c>
      <c r="K106" s="29" t="s">
        <v>357</v>
      </c>
      <c r="M106" s="25">
        <v>-6</v>
      </c>
    </row>
    <row r="107" spans="1:13">
      <c r="A107" s="31">
        <v>38169</v>
      </c>
      <c r="K107" s="29" t="s">
        <v>358</v>
      </c>
      <c r="M107" s="25">
        <v>-5.2</v>
      </c>
    </row>
    <row r="108" spans="1:13">
      <c r="A108" s="31">
        <v>38200</v>
      </c>
      <c r="K108" s="29" t="s">
        <v>359</v>
      </c>
      <c r="M108" s="25">
        <v>-4.5999999999999996</v>
      </c>
    </row>
    <row r="109" spans="1:13">
      <c r="A109" s="31">
        <v>38231</v>
      </c>
      <c r="B109" s="25">
        <v>30.300000000000004</v>
      </c>
      <c r="K109" s="29" t="s">
        <v>360</v>
      </c>
      <c r="M109" s="25">
        <v>-5.6</v>
      </c>
    </row>
    <row r="110" spans="1:13">
      <c r="A110" s="31">
        <v>38261</v>
      </c>
      <c r="B110" s="25">
        <v>30.300000000000004</v>
      </c>
      <c r="K110" s="29" t="s">
        <v>361</v>
      </c>
      <c r="M110" s="25">
        <v>-7.4</v>
      </c>
    </row>
    <row r="111" spans="1:13">
      <c r="A111" s="31">
        <v>38292</v>
      </c>
      <c r="K111" s="29" t="s">
        <v>362</v>
      </c>
      <c r="M111" s="25">
        <v>-5.5</v>
      </c>
    </row>
    <row r="112" spans="1:13">
      <c r="A112" s="31">
        <v>38322</v>
      </c>
      <c r="K112" s="29" t="s">
        <v>363</v>
      </c>
      <c r="L112" s="25">
        <v>-1.2</v>
      </c>
      <c r="M112" s="25">
        <v>-4.8</v>
      </c>
    </row>
    <row r="113" spans="1:13">
      <c r="A113" s="31">
        <v>38353</v>
      </c>
      <c r="C113" s="25">
        <f>L112</f>
        <v>-1.2</v>
      </c>
      <c r="K113" s="29" t="s">
        <v>364</v>
      </c>
      <c r="L113" s="25">
        <v>0</v>
      </c>
      <c r="M113" s="25">
        <v>-6.7</v>
      </c>
    </row>
    <row r="114" spans="1:13">
      <c r="A114" s="31">
        <v>38384</v>
      </c>
      <c r="C114" s="25">
        <f t="shared" ref="C114:C177" si="0">L113</f>
        <v>0</v>
      </c>
      <c r="K114" s="29" t="s">
        <v>365</v>
      </c>
      <c r="L114" s="25">
        <v>-4.3</v>
      </c>
      <c r="M114" s="25">
        <v>-11.9</v>
      </c>
    </row>
    <row r="115" spans="1:13">
      <c r="A115" s="31">
        <v>38412</v>
      </c>
      <c r="B115" s="25">
        <v>31.300000000000004</v>
      </c>
      <c r="C115" s="25">
        <f t="shared" si="0"/>
        <v>-4.3</v>
      </c>
      <c r="K115" s="29" t="s">
        <v>366</v>
      </c>
      <c r="L115" s="25">
        <v>-3.3</v>
      </c>
      <c r="M115" s="25">
        <v>-12.7</v>
      </c>
    </row>
    <row r="116" spans="1:13">
      <c r="A116" s="31">
        <v>38443</v>
      </c>
      <c r="B116" s="25">
        <v>31.300000000000004</v>
      </c>
      <c r="C116" s="25">
        <f t="shared" si="0"/>
        <v>-3.3</v>
      </c>
      <c r="K116" s="29" t="s">
        <v>367</v>
      </c>
      <c r="L116" s="25">
        <v>-2.7</v>
      </c>
      <c r="M116" s="25">
        <v>-13.4</v>
      </c>
    </row>
    <row r="117" spans="1:13">
      <c r="A117" s="31">
        <v>38473</v>
      </c>
      <c r="C117" s="25">
        <f t="shared" si="0"/>
        <v>-2.7</v>
      </c>
      <c r="K117" s="29" t="s">
        <v>368</v>
      </c>
      <c r="L117" s="25">
        <v>-4.7</v>
      </c>
      <c r="M117" s="25">
        <v>-12.4</v>
      </c>
    </row>
    <row r="118" spans="1:13">
      <c r="A118" s="31">
        <v>38504</v>
      </c>
      <c r="C118" s="25">
        <f t="shared" si="0"/>
        <v>-4.7</v>
      </c>
      <c r="K118" s="29" t="s">
        <v>369</v>
      </c>
      <c r="L118" s="25">
        <v>-3.9</v>
      </c>
      <c r="M118" s="25">
        <v>-8.3000000000000007</v>
      </c>
    </row>
    <row r="119" spans="1:13">
      <c r="A119" s="31">
        <v>38534</v>
      </c>
      <c r="C119" s="25">
        <f t="shared" si="0"/>
        <v>-3.9</v>
      </c>
      <c r="K119" s="29" t="s">
        <v>370</v>
      </c>
      <c r="L119" s="25">
        <v>-2.1</v>
      </c>
      <c r="M119" s="25">
        <v>-7.6</v>
      </c>
    </row>
    <row r="120" spans="1:13">
      <c r="A120" s="31">
        <v>38565</v>
      </c>
      <c r="C120" s="25">
        <f t="shared" si="0"/>
        <v>-2.1</v>
      </c>
      <c r="K120" s="29" t="s">
        <v>371</v>
      </c>
      <c r="L120" s="25">
        <v>1.3</v>
      </c>
      <c r="M120" s="25">
        <v>-3.9</v>
      </c>
    </row>
    <row r="121" spans="1:13">
      <c r="A121" s="31">
        <v>38596</v>
      </c>
      <c r="B121" s="25">
        <v>31.799999999999997</v>
      </c>
      <c r="C121" s="25">
        <f t="shared" si="0"/>
        <v>1.3</v>
      </c>
      <c r="K121" s="29" t="s">
        <v>372</v>
      </c>
      <c r="L121" s="25">
        <v>2.4</v>
      </c>
      <c r="M121" s="25">
        <v>0.1</v>
      </c>
    </row>
    <row r="122" spans="1:13">
      <c r="A122" s="31">
        <v>38626</v>
      </c>
      <c r="B122" s="25">
        <v>31.799999999999997</v>
      </c>
      <c r="C122" s="25">
        <f t="shared" si="0"/>
        <v>2.4</v>
      </c>
      <c r="K122" s="29" t="s">
        <v>373</v>
      </c>
      <c r="L122" s="25">
        <v>5.9</v>
      </c>
      <c r="M122" s="25">
        <v>-0.6</v>
      </c>
    </row>
    <row r="123" spans="1:13">
      <c r="A123" s="31">
        <v>38657</v>
      </c>
      <c r="C123" s="25">
        <f t="shared" si="0"/>
        <v>5.9</v>
      </c>
      <c r="K123" s="29" t="s">
        <v>374</v>
      </c>
      <c r="L123" s="25">
        <v>5.5</v>
      </c>
      <c r="M123" s="25">
        <v>1.3</v>
      </c>
    </row>
    <row r="124" spans="1:13">
      <c r="A124" s="31">
        <v>38687</v>
      </c>
      <c r="C124" s="25">
        <f t="shared" si="0"/>
        <v>5.5</v>
      </c>
      <c r="K124" s="29" t="s">
        <v>375</v>
      </c>
      <c r="L124" s="25">
        <v>8.8000000000000007</v>
      </c>
      <c r="M124" s="25">
        <v>5.6</v>
      </c>
    </row>
    <row r="125" spans="1:13">
      <c r="A125" s="31">
        <v>38718</v>
      </c>
      <c r="C125" s="25">
        <f t="shared" si="0"/>
        <v>8.8000000000000007</v>
      </c>
      <c r="K125" s="29" t="s">
        <v>376</v>
      </c>
      <c r="L125" s="25">
        <v>12.3</v>
      </c>
      <c r="M125" s="25">
        <v>8.6</v>
      </c>
    </row>
    <row r="126" spans="1:13">
      <c r="A126" s="31">
        <v>38749</v>
      </c>
      <c r="C126" s="25">
        <f t="shared" si="0"/>
        <v>12.3</v>
      </c>
      <c r="K126" s="29" t="s">
        <v>377</v>
      </c>
      <c r="L126" s="25">
        <v>14.7</v>
      </c>
      <c r="M126" s="25">
        <v>10.4</v>
      </c>
    </row>
    <row r="127" spans="1:13">
      <c r="A127" s="31">
        <v>38777</v>
      </c>
      <c r="B127" s="25">
        <v>47.800000000000004</v>
      </c>
      <c r="C127" s="25">
        <f t="shared" si="0"/>
        <v>14.7</v>
      </c>
      <c r="K127" s="29" t="s">
        <v>378</v>
      </c>
      <c r="L127" s="25">
        <v>15.4</v>
      </c>
      <c r="M127" s="25">
        <v>12.1</v>
      </c>
    </row>
    <row r="128" spans="1:13">
      <c r="A128" s="31">
        <v>38808</v>
      </c>
      <c r="B128" s="25">
        <v>47.800000000000004</v>
      </c>
      <c r="C128" s="25">
        <f t="shared" si="0"/>
        <v>15.4</v>
      </c>
      <c r="K128" s="29" t="s">
        <v>379</v>
      </c>
      <c r="L128" s="25">
        <v>21.2</v>
      </c>
      <c r="M128" s="25">
        <v>13.4</v>
      </c>
    </row>
    <row r="129" spans="1:13">
      <c r="A129" s="31">
        <v>38838</v>
      </c>
      <c r="C129" s="25">
        <f t="shared" si="0"/>
        <v>21.2</v>
      </c>
      <c r="K129" s="29" t="s">
        <v>380</v>
      </c>
      <c r="L129" s="25">
        <v>21.2</v>
      </c>
      <c r="M129" s="25">
        <v>14.7</v>
      </c>
    </row>
    <row r="130" spans="1:13">
      <c r="A130" s="31">
        <v>38869</v>
      </c>
      <c r="C130" s="25">
        <f t="shared" si="0"/>
        <v>21.2</v>
      </c>
      <c r="K130" s="29" t="s">
        <v>381</v>
      </c>
      <c r="L130" s="25">
        <v>21.2</v>
      </c>
      <c r="M130" s="25">
        <v>13.1</v>
      </c>
    </row>
    <row r="131" spans="1:13">
      <c r="A131" s="31">
        <v>38899</v>
      </c>
      <c r="C131" s="25">
        <f t="shared" si="0"/>
        <v>21.2</v>
      </c>
      <c r="K131" s="29" t="s">
        <v>382</v>
      </c>
      <c r="L131" s="25">
        <v>20.9</v>
      </c>
      <c r="M131" s="25">
        <v>12.5</v>
      </c>
    </row>
    <row r="132" spans="1:13">
      <c r="A132" s="31">
        <v>38930</v>
      </c>
      <c r="C132" s="25">
        <f t="shared" si="0"/>
        <v>20.9</v>
      </c>
      <c r="K132" s="29" t="s">
        <v>383</v>
      </c>
      <c r="L132" s="25">
        <v>23.3</v>
      </c>
      <c r="M132" s="25">
        <v>13.6</v>
      </c>
    </row>
    <row r="133" spans="1:13">
      <c r="A133" s="31">
        <v>38961</v>
      </c>
      <c r="B133" s="25">
        <v>62.199999999999996</v>
      </c>
      <c r="C133" s="25">
        <f t="shared" si="0"/>
        <v>23.3</v>
      </c>
      <c r="K133" s="29" t="s">
        <v>384</v>
      </c>
      <c r="L133" s="25">
        <v>25.1</v>
      </c>
      <c r="M133" s="25">
        <v>15.2</v>
      </c>
    </row>
    <row r="134" spans="1:13">
      <c r="A134" s="31">
        <v>38991</v>
      </c>
      <c r="B134" s="25">
        <v>62.199999999999996</v>
      </c>
      <c r="C134" s="25">
        <f t="shared" si="0"/>
        <v>25.1</v>
      </c>
      <c r="K134" s="29" t="s">
        <v>385</v>
      </c>
      <c r="L134" s="25">
        <v>27.2</v>
      </c>
      <c r="M134" s="25">
        <v>16.399999999999999</v>
      </c>
    </row>
    <row r="135" spans="1:13">
      <c r="A135" s="31">
        <v>39022</v>
      </c>
      <c r="C135" s="25">
        <f t="shared" si="0"/>
        <v>27.2</v>
      </c>
      <c r="K135" s="29" t="s">
        <v>386</v>
      </c>
      <c r="L135" s="25">
        <v>30.5</v>
      </c>
      <c r="M135" s="25">
        <v>19.8</v>
      </c>
    </row>
    <row r="136" spans="1:13">
      <c r="A136" s="31">
        <v>39052</v>
      </c>
      <c r="C136" s="25">
        <f t="shared" si="0"/>
        <v>30.5</v>
      </c>
      <c r="K136" s="29" t="s">
        <v>387</v>
      </c>
      <c r="L136" s="25">
        <v>27.1</v>
      </c>
      <c r="M136" s="25">
        <v>18.5</v>
      </c>
    </row>
    <row r="137" spans="1:13">
      <c r="A137" s="31">
        <v>39083</v>
      </c>
      <c r="C137" s="25">
        <f t="shared" si="0"/>
        <v>27.1</v>
      </c>
      <c r="K137" s="29" t="s">
        <v>388</v>
      </c>
      <c r="L137" s="25">
        <v>24.1</v>
      </c>
      <c r="M137" s="25">
        <v>15.7</v>
      </c>
    </row>
    <row r="138" spans="1:13">
      <c r="A138" s="31">
        <v>39114</v>
      </c>
      <c r="C138" s="25">
        <f t="shared" si="0"/>
        <v>24.1</v>
      </c>
      <c r="K138" s="29" t="s">
        <v>389</v>
      </c>
      <c r="L138" s="25">
        <v>26.7</v>
      </c>
      <c r="M138" s="25">
        <v>17.100000000000001</v>
      </c>
    </row>
    <row r="139" spans="1:13">
      <c r="A139" s="31">
        <v>39142</v>
      </c>
      <c r="B139" s="25">
        <v>68.900000000000006</v>
      </c>
      <c r="C139" s="25">
        <f t="shared" si="0"/>
        <v>26.7</v>
      </c>
      <c r="K139" s="29" t="s">
        <v>390</v>
      </c>
      <c r="L139" s="25">
        <v>30.1</v>
      </c>
      <c r="M139" s="25">
        <v>17.8</v>
      </c>
    </row>
    <row r="140" spans="1:13">
      <c r="A140" s="31">
        <v>39173</v>
      </c>
      <c r="B140" s="25">
        <v>68.900000000000006</v>
      </c>
      <c r="C140" s="25">
        <f t="shared" si="0"/>
        <v>30.1</v>
      </c>
      <c r="K140" s="29" t="s">
        <v>391</v>
      </c>
      <c r="L140" s="25">
        <v>29.6</v>
      </c>
      <c r="M140" s="25">
        <v>18</v>
      </c>
    </row>
    <row r="141" spans="1:13">
      <c r="A141" s="31">
        <v>39203</v>
      </c>
      <c r="C141" s="25">
        <f t="shared" si="0"/>
        <v>29.6</v>
      </c>
      <c r="K141" s="29" t="s">
        <v>392</v>
      </c>
      <c r="L141" s="25">
        <v>25.8</v>
      </c>
      <c r="M141" s="25">
        <v>15.1</v>
      </c>
    </row>
    <row r="142" spans="1:13">
      <c r="A142" s="31">
        <v>39234</v>
      </c>
      <c r="C142" s="25">
        <f t="shared" si="0"/>
        <v>25.8</v>
      </c>
      <c r="K142" s="29" t="s">
        <v>393</v>
      </c>
      <c r="L142" s="25">
        <v>26.2</v>
      </c>
      <c r="M142" s="25">
        <v>14.5</v>
      </c>
    </row>
    <row r="143" spans="1:13">
      <c r="A143" s="31">
        <v>39264</v>
      </c>
      <c r="C143" s="25">
        <f t="shared" si="0"/>
        <v>26.2</v>
      </c>
      <c r="K143" s="29" t="s">
        <v>394</v>
      </c>
      <c r="L143" s="25">
        <v>25.2</v>
      </c>
      <c r="M143" s="25">
        <v>13.6</v>
      </c>
    </row>
    <row r="144" spans="1:13">
      <c r="A144" s="31">
        <v>39295</v>
      </c>
      <c r="C144" s="25">
        <f t="shared" si="0"/>
        <v>25.2</v>
      </c>
      <c r="K144" s="29" t="s">
        <v>395</v>
      </c>
      <c r="L144" s="25">
        <v>25.3</v>
      </c>
      <c r="M144" s="25">
        <v>11.7</v>
      </c>
    </row>
    <row r="145" spans="1:13">
      <c r="A145" s="31">
        <v>39326</v>
      </c>
      <c r="B145" s="25">
        <v>69.3</v>
      </c>
      <c r="C145" s="25">
        <f t="shared" si="0"/>
        <v>25.3</v>
      </c>
      <c r="K145" s="29" t="s">
        <v>396</v>
      </c>
      <c r="L145" s="25">
        <v>25.7</v>
      </c>
      <c r="M145" s="25">
        <v>11.4</v>
      </c>
    </row>
    <row r="146" spans="1:13">
      <c r="A146" s="31">
        <v>39356</v>
      </c>
      <c r="B146" s="25">
        <v>69.3</v>
      </c>
      <c r="C146" s="25">
        <f t="shared" si="0"/>
        <v>25.7</v>
      </c>
      <c r="K146" s="29" t="s">
        <v>397</v>
      </c>
      <c r="L146" s="25">
        <v>23.6</v>
      </c>
      <c r="M146" s="25">
        <v>10.7</v>
      </c>
    </row>
    <row r="147" spans="1:13">
      <c r="A147" s="31">
        <v>39387</v>
      </c>
      <c r="C147" s="25">
        <f t="shared" si="0"/>
        <v>23.6</v>
      </c>
      <c r="K147" s="29" t="s">
        <v>398</v>
      </c>
      <c r="L147" s="25">
        <v>21.5</v>
      </c>
      <c r="M147" s="25">
        <v>8.1</v>
      </c>
    </row>
    <row r="148" spans="1:13">
      <c r="A148" s="31">
        <v>39417</v>
      </c>
      <c r="C148" s="25">
        <f t="shared" si="0"/>
        <v>21.5</v>
      </c>
      <c r="K148" s="29" t="s">
        <v>399</v>
      </c>
      <c r="L148" s="25">
        <v>22.4</v>
      </c>
      <c r="M148" s="25">
        <v>8.4</v>
      </c>
    </row>
    <row r="149" spans="1:13">
      <c r="A149" s="31">
        <v>39448</v>
      </c>
      <c r="C149" s="25">
        <f t="shared" si="0"/>
        <v>22.4</v>
      </c>
      <c r="K149" s="29" t="s">
        <v>400</v>
      </c>
      <c r="L149" s="25">
        <v>24.1</v>
      </c>
      <c r="M149" s="25">
        <v>7.9</v>
      </c>
    </row>
    <row r="150" spans="1:13">
      <c r="A150" s="31">
        <v>39479</v>
      </c>
      <c r="C150" s="25">
        <f t="shared" si="0"/>
        <v>24.1</v>
      </c>
      <c r="K150" s="29" t="s">
        <v>401</v>
      </c>
      <c r="L150" s="25">
        <v>25</v>
      </c>
      <c r="M150" s="25">
        <v>9.8000000000000007</v>
      </c>
    </row>
    <row r="151" spans="1:13">
      <c r="A151" s="31">
        <v>39508</v>
      </c>
      <c r="B151" s="25">
        <v>69.7</v>
      </c>
      <c r="C151" s="25">
        <f t="shared" si="0"/>
        <v>25</v>
      </c>
      <c r="K151" s="29" t="s">
        <v>402</v>
      </c>
      <c r="L151" s="25">
        <v>24</v>
      </c>
      <c r="M151" s="25">
        <v>6.4</v>
      </c>
    </row>
    <row r="152" spans="1:13">
      <c r="A152" s="31">
        <v>39539</v>
      </c>
      <c r="B152" s="25">
        <v>69.7</v>
      </c>
      <c r="C152" s="25">
        <f t="shared" si="0"/>
        <v>24</v>
      </c>
      <c r="K152" s="29" t="s">
        <v>403</v>
      </c>
      <c r="L152" s="25">
        <v>24.6</v>
      </c>
      <c r="M152" s="25">
        <v>6.7</v>
      </c>
    </row>
    <row r="153" spans="1:13">
      <c r="A153" s="31">
        <v>39569</v>
      </c>
      <c r="C153" s="25">
        <f t="shared" si="0"/>
        <v>24.6</v>
      </c>
      <c r="K153" s="29" t="s">
        <v>404</v>
      </c>
      <c r="L153" s="25">
        <v>20.3</v>
      </c>
      <c r="M153" s="25">
        <v>2.7</v>
      </c>
    </row>
    <row r="154" spans="1:13">
      <c r="A154" s="31">
        <v>39600</v>
      </c>
      <c r="C154" s="25">
        <f t="shared" si="0"/>
        <v>20.3</v>
      </c>
      <c r="K154" s="29" t="s">
        <v>405</v>
      </c>
      <c r="L154" s="25">
        <v>13.8</v>
      </c>
      <c r="M154" s="25">
        <v>-4.2</v>
      </c>
    </row>
    <row r="155" spans="1:13">
      <c r="A155" s="31">
        <v>39630</v>
      </c>
      <c r="C155" s="25">
        <f t="shared" si="0"/>
        <v>13.8</v>
      </c>
      <c r="K155" s="29" t="s">
        <v>406</v>
      </c>
      <c r="L155" s="25">
        <v>12.6</v>
      </c>
      <c r="M155" s="25">
        <v>-8.1</v>
      </c>
    </row>
    <row r="156" spans="1:13">
      <c r="A156" s="31">
        <v>39661</v>
      </c>
      <c r="C156" s="25">
        <f t="shared" si="0"/>
        <v>12.6</v>
      </c>
      <c r="K156" s="29" t="s">
        <v>407</v>
      </c>
      <c r="L156" s="25">
        <v>9.6</v>
      </c>
      <c r="M156" s="25">
        <v>-11.9</v>
      </c>
    </row>
    <row r="157" spans="1:13">
      <c r="A157" s="31">
        <v>39692</v>
      </c>
      <c r="B157" s="25">
        <v>52.7</v>
      </c>
      <c r="C157" s="25">
        <f t="shared" si="0"/>
        <v>9.6</v>
      </c>
      <c r="K157" s="29" t="s">
        <v>408</v>
      </c>
      <c r="L157" s="25">
        <v>6.4</v>
      </c>
      <c r="M157" s="25">
        <v>-18.399999999999999</v>
      </c>
    </row>
    <row r="158" spans="1:13">
      <c r="A158" s="31">
        <v>39722</v>
      </c>
      <c r="B158" s="25">
        <v>52.7</v>
      </c>
      <c r="C158" s="25">
        <f t="shared" si="0"/>
        <v>6.4</v>
      </c>
      <c r="K158" s="29" t="s">
        <v>409</v>
      </c>
      <c r="L158" s="25">
        <v>-2.4</v>
      </c>
      <c r="M158" s="25">
        <v>-29</v>
      </c>
    </row>
    <row r="159" spans="1:13">
      <c r="A159" s="31">
        <v>39753</v>
      </c>
      <c r="C159" s="25">
        <f t="shared" si="0"/>
        <v>-2.4</v>
      </c>
      <c r="K159" s="29" t="s">
        <v>410</v>
      </c>
      <c r="L159" s="25">
        <v>-12.7</v>
      </c>
      <c r="M159" s="25">
        <v>-36.299999999999997</v>
      </c>
    </row>
    <row r="160" spans="1:13">
      <c r="A160" s="31">
        <v>39783</v>
      </c>
      <c r="C160" s="25">
        <f t="shared" si="0"/>
        <v>-12.7</v>
      </c>
      <c r="K160" s="29" t="s">
        <v>411</v>
      </c>
      <c r="L160" s="25">
        <v>-13.9</v>
      </c>
      <c r="M160" s="25">
        <v>-36</v>
      </c>
    </row>
    <row r="161" spans="1:13">
      <c r="A161" s="31">
        <v>39814</v>
      </c>
      <c r="C161" s="25">
        <f t="shared" si="0"/>
        <v>-13.9</v>
      </c>
      <c r="K161" s="29" t="s">
        <v>412</v>
      </c>
      <c r="L161" s="25">
        <v>-19</v>
      </c>
      <c r="M161" s="25">
        <v>-38.200000000000003</v>
      </c>
    </row>
    <row r="162" spans="1:13">
      <c r="A162" s="31">
        <v>39845</v>
      </c>
      <c r="C162" s="25">
        <f t="shared" si="0"/>
        <v>-19</v>
      </c>
      <c r="K162" s="29" t="s">
        <v>413</v>
      </c>
      <c r="L162" s="25">
        <v>-23.3</v>
      </c>
      <c r="M162" s="25">
        <v>-40.6</v>
      </c>
    </row>
    <row r="163" spans="1:13">
      <c r="A163" s="31">
        <v>39873</v>
      </c>
      <c r="B163" s="25">
        <v>5.7000000000000028</v>
      </c>
      <c r="C163" s="25">
        <f t="shared" si="0"/>
        <v>-23.3</v>
      </c>
      <c r="K163" s="29" t="s">
        <v>414</v>
      </c>
      <c r="L163" s="25">
        <v>-20.9</v>
      </c>
      <c r="M163" s="25">
        <v>-36</v>
      </c>
    </row>
    <row r="164" spans="1:13">
      <c r="A164" s="31">
        <v>39904</v>
      </c>
      <c r="B164" s="25">
        <v>5.7000000000000028</v>
      </c>
      <c r="C164" s="25">
        <f t="shared" si="0"/>
        <v>-20.9</v>
      </c>
      <c r="K164" s="29" t="s">
        <v>415</v>
      </c>
      <c r="L164" s="25">
        <v>-23.1</v>
      </c>
      <c r="M164" s="25">
        <v>-34.299999999999997</v>
      </c>
    </row>
    <row r="165" spans="1:13">
      <c r="A165" s="31">
        <v>39934</v>
      </c>
      <c r="C165" s="25">
        <f t="shared" si="0"/>
        <v>-23.1</v>
      </c>
      <c r="K165" s="29" t="s">
        <v>416</v>
      </c>
      <c r="L165" s="25">
        <v>-22.5</v>
      </c>
      <c r="M165" s="25">
        <v>-29.8</v>
      </c>
    </row>
    <row r="166" spans="1:13">
      <c r="A166" s="31">
        <v>39965</v>
      </c>
      <c r="C166" s="25">
        <f t="shared" si="0"/>
        <v>-22.5</v>
      </c>
      <c r="K166" s="29" t="s">
        <v>417</v>
      </c>
      <c r="L166" s="25">
        <v>-21.8</v>
      </c>
      <c r="M166" s="25">
        <v>-26.2</v>
      </c>
    </row>
    <row r="167" spans="1:13">
      <c r="A167" s="31">
        <v>39995</v>
      </c>
      <c r="C167" s="25">
        <f t="shared" si="0"/>
        <v>-21.8</v>
      </c>
      <c r="K167" s="29" t="s">
        <v>418</v>
      </c>
      <c r="L167" s="25">
        <v>-17.399999999999999</v>
      </c>
      <c r="M167" s="25">
        <v>-19.2</v>
      </c>
    </row>
    <row r="168" spans="1:13">
      <c r="A168" s="31">
        <v>40026</v>
      </c>
      <c r="B168" s="32"/>
      <c r="C168" s="25">
        <f t="shared" si="0"/>
        <v>-17.399999999999999</v>
      </c>
      <c r="K168" s="29" t="s">
        <v>419</v>
      </c>
      <c r="L168" s="25">
        <v>-16.5</v>
      </c>
      <c r="M168" s="25">
        <v>-15.7</v>
      </c>
    </row>
    <row r="169" spans="1:13">
      <c r="A169" s="31">
        <v>40057</v>
      </c>
      <c r="B169" s="25">
        <v>14.000000000000007</v>
      </c>
      <c r="C169" s="25">
        <f t="shared" si="0"/>
        <v>-16.5</v>
      </c>
      <c r="K169" s="29" t="s">
        <v>420</v>
      </c>
      <c r="L169" s="25">
        <v>-14.6</v>
      </c>
      <c r="M169" s="25">
        <v>-14.4</v>
      </c>
    </row>
    <row r="170" spans="1:13">
      <c r="A170" s="31">
        <v>40087</v>
      </c>
      <c r="B170" s="25">
        <v>14.000000000000007</v>
      </c>
      <c r="C170" s="25">
        <f t="shared" si="0"/>
        <v>-14.6</v>
      </c>
      <c r="K170" s="29" t="s">
        <v>421</v>
      </c>
      <c r="L170" s="25">
        <v>-11.5</v>
      </c>
      <c r="M170" s="25">
        <v>-10.8</v>
      </c>
    </row>
    <row r="171" spans="1:13">
      <c r="A171" s="31">
        <v>40118</v>
      </c>
      <c r="B171" s="33"/>
      <c r="C171" s="25">
        <f t="shared" si="0"/>
        <v>-11.5</v>
      </c>
      <c r="K171" s="29" t="s">
        <v>422</v>
      </c>
      <c r="L171" s="25">
        <v>-9.3000000000000007</v>
      </c>
      <c r="M171" s="25">
        <v>-10.1</v>
      </c>
    </row>
    <row r="172" spans="1:13">
      <c r="A172" s="31">
        <v>40148</v>
      </c>
      <c r="B172" s="33"/>
      <c r="C172" s="25">
        <f t="shared" si="0"/>
        <v>-9.3000000000000007</v>
      </c>
      <c r="K172" s="29" t="s">
        <v>423</v>
      </c>
      <c r="L172" s="25">
        <v>-9.5</v>
      </c>
      <c r="M172" s="25">
        <v>-8.8000000000000007</v>
      </c>
    </row>
    <row r="173" spans="1:13">
      <c r="A173" s="31">
        <v>40179</v>
      </c>
      <c r="C173" s="25">
        <f t="shared" si="0"/>
        <v>-9.5</v>
      </c>
      <c r="K173" s="29" t="s">
        <v>424</v>
      </c>
      <c r="L173" s="25">
        <v>-9.4</v>
      </c>
      <c r="M173" s="25">
        <v>-10.3</v>
      </c>
    </row>
    <row r="174" spans="1:13">
      <c r="A174" s="31">
        <v>40210</v>
      </c>
      <c r="B174" s="32"/>
      <c r="C174" s="25">
        <f t="shared" si="0"/>
        <v>-9.4</v>
      </c>
      <c r="K174" s="29" t="s">
        <v>425</v>
      </c>
      <c r="L174" s="25">
        <v>-5.3</v>
      </c>
      <c r="M174" s="25">
        <v>-5.6</v>
      </c>
    </row>
    <row r="175" spans="1:13">
      <c r="A175" s="31">
        <v>40238</v>
      </c>
      <c r="B175" s="25">
        <v>32.1</v>
      </c>
      <c r="C175" s="25">
        <f t="shared" si="0"/>
        <v>-5.3</v>
      </c>
      <c r="K175" s="29" t="s">
        <v>426</v>
      </c>
      <c r="L175" s="25">
        <v>5.4</v>
      </c>
      <c r="M175" s="25">
        <v>3.7</v>
      </c>
    </row>
    <row r="176" spans="1:13">
      <c r="A176" s="31">
        <v>40269</v>
      </c>
      <c r="B176" s="25">
        <v>32.1</v>
      </c>
      <c r="C176" s="25">
        <f t="shared" si="0"/>
        <v>5.4</v>
      </c>
      <c r="K176" s="29" t="s">
        <v>427</v>
      </c>
      <c r="L176" s="25">
        <v>6.9</v>
      </c>
      <c r="M176" s="25">
        <v>5.2</v>
      </c>
    </row>
    <row r="177" spans="1:13">
      <c r="A177" s="31">
        <v>40299</v>
      </c>
      <c r="C177" s="25">
        <f t="shared" si="0"/>
        <v>6.9</v>
      </c>
      <c r="K177" s="29" t="s">
        <v>428</v>
      </c>
      <c r="L177" s="25">
        <v>9.5</v>
      </c>
      <c r="M177" s="25">
        <v>6.6</v>
      </c>
    </row>
    <row r="178" spans="1:13">
      <c r="A178" s="31">
        <v>40330</v>
      </c>
      <c r="C178" s="25">
        <f t="shared" ref="C178:C241" si="1">L177</f>
        <v>9.5</v>
      </c>
      <c r="K178" s="29" t="s">
        <v>429</v>
      </c>
      <c r="L178" s="25">
        <v>16.600000000000001</v>
      </c>
      <c r="M178" s="25">
        <v>14.3</v>
      </c>
    </row>
    <row r="179" spans="1:13">
      <c r="A179" s="31">
        <v>40360</v>
      </c>
      <c r="C179" s="25">
        <f t="shared" si="1"/>
        <v>16.600000000000001</v>
      </c>
      <c r="K179" s="29" t="s">
        <v>430</v>
      </c>
      <c r="L179" s="25">
        <v>18.2</v>
      </c>
      <c r="M179" s="25">
        <v>16.7</v>
      </c>
    </row>
    <row r="180" spans="1:13">
      <c r="A180" s="31">
        <v>40391</v>
      </c>
      <c r="C180" s="25">
        <f t="shared" si="1"/>
        <v>18.2</v>
      </c>
      <c r="K180" s="29" t="s">
        <v>431</v>
      </c>
      <c r="L180" s="25">
        <v>21.8</v>
      </c>
      <c r="M180" s="25">
        <v>17.2</v>
      </c>
    </row>
    <row r="181" spans="1:13">
      <c r="A181" s="31">
        <v>40422</v>
      </c>
      <c r="B181" s="25">
        <v>61.2</v>
      </c>
      <c r="C181" s="25">
        <f t="shared" si="1"/>
        <v>21.8</v>
      </c>
      <c r="K181" s="29" t="s">
        <v>432</v>
      </c>
      <c r="L181" s="25">
        <v>25.4</v>
      </c>
      <c r="M181" s="25">
        <v>20.5</v>
      </c>
    </row>
    <row r="182" spans="1:13">
      <c r="A182" s="31">
        <v>40452</v>
      </c>
      <c r="B182" s="25">
        <v>61.2</v>
      </c>
      <c r="C182" s="25">
        <f t="shared" si="1"/>
        <v>25.4</v>
      </c>
      <c r="K182" s="29" t="s">
        <v>433</v>
      </c>
      <c r="L182" s="25">
        <v>29.2</v>
      </c>
      <c r="M182" s="25">
        <v>22.4</v>
      </c>
    </row>
    <row r="183" spans="1:13">
      <c r="A183" s="31">
        <v>40483</v>
      </c>
      <c r="C183" s="25">
        <f t="shared" si="1"/>
        <v>29.2</v>
      </c>
      <c r="K183" s="29" t="s">
        <v>434</v>
      </c>
      <c r="L183" s="25">
        <v>28.5</v>
      </c>
      <c r="M183" s="25">
        <v>22.2</v>
      </c>
    </row>
    <row r="184" spans="1:13">
      <c r="A184" s="31">
        <v>40513</v>
      </c>
      <c r="C184" s="25">
        <f t="shared" si="1"/>
        <v>28.5</v>
      </c>
      <c r="K184" s="29" t="s">
        <v>435</v>
      </c>
      <c r="L184" s="25">
        <v>26.8</v>
      </c>
      <c r="M184" s="25">
        <v>20.399999999999999</v>
      </c>
    </row>
    <row r="185" spans="1:13">
      <c r="A185" s="31">
        <v>40544</v>
      </c>
      <c r="C185" s="25">
        <f t="shared" si="1"/>
        <v>26.8</v>
      </c>
      <c r="K185" s="29" t="s">
        <v>436</v>
      </c>
      <c r="L185" s="25">
        <v>31</v>
      </c>
      <c r="M185" s="25">
        <v>23</v>
      </c>
    </row>
    <row r="186" spans="1:13">
      <c r="A186" s="31">
        <v>40575</v>
      </c>
      <c r="C186" s="25">
        <f t="shared" si="1"/>
        <v>31</v>
      </c>
      <c r="K186" s="29" t="s">
        <v>437</v>
      </c>
      <c r="L186" s="25">
        <v>31.4</v>
      </c>
      <c r="M186" s="25">
        <v>22.7</v>
      </c>
    </row>
    <row r="187" spans="1:13">
      <c r="A187" s="31">
        <v>40603</v>
      </c>
      <c r="B187" s="25">
        <v>73</v>
      </c>
      <c r="C187" s="25">
        <f t="shared" si="1"/>
        <v>31.4</v>
      </c>
      <c r="K187" s="29" t="s">
        <v>438</v>
      </c>
      <c r="L187" s="25">
        <v>34.700000000000003</v>
      </c>
      <c r="M187" s="25">
        <v>20.8</v>
      </c>
    </row>
    <row r="188" spans="1:13">
      <c r="A188" s="31">
        <v>40634</v>
      </c>
      <c r="B188" s="25">
        <v>73</v>
      </c>
      <c r="C188" s="25">
        <f t="shared" si="1"/>
        <v>34.700000000000003</v>
      </c>
      <c r="K188" s="29" t="s">
        <v>439</v>
      </c>
      <c r="L188" s="25">
        <v>35.6</v>
      </c>
      <c r="M188" s="25">
        <v>21.5</v>
      </c>
    </row>
    <row r="189" spans="1:13">
      <c r="A189" s="31">
        <v>40664</v>
      </c>
      <c r="C189" s="25">
        <f t="shared" si="1"/>
        <v>35.6</v>
      </c>
      <c r="K189" s="29" t="s">
        <v>440</v>
      </c>
      <c r="L189" s="25">
        <v>33.5</v>
      </c>
      <c r="M189" s="25">
        <v>21.4</v>
      </c>
    </row>
    <row r="190" spans="1:13">
      <c r="A190" s="31">
        <v>40695</v>
      </c>
      <c r="C190" s="25">
        <f t="shared" si="1"/>
        <v>33.5</v>
      </c>
      <c r="K190" s="29" t="s">
        <v>441</v>
      </c>
      <c r="L190" s="25">
        <v>34.9</v>
      </c>
      <c r="M190" s="25">
        <v>19.600000000000001</v>
      </c>
    </row>
    <row r="191" spans="1:13">
      <c r="A191" s="31">
        <v>40725</v>
      </c>
      <c r="C191" s="25">
        <f t="shared" si="1"/>
        <v>34.9</v>
      </c>
      <c r="K191" s="29" t="s">
        <v>442</v>
      </c>
      <c r="L191" s="25">
        <v>31.9</v>
      </c>
      <c r="M191" s="25">
        <v>12.9</v>
      </c>
    </row>
    <row r="192" spans="1:13">
      <c r="A192" s="31">
        <v>40756</v>
      </c>
      <c r="C192" s="25">
        <f t="shared" si="1"/>
        <v>31.9</v>
      </c>
      <c r="K192" s="29" t="s">
        <v>443</v>
      </c>
      <c r="L192" s="25">
        <v>28.3</v>
      </c>
      <c r="M192" s="25">
        <v>9.5</v>
      </c>
    </row>
    <row r="193" spans="1:13">
      <c r="A193" s="31">
        <v>40787</v>
      </c>
      <c r="B193" s="25">
        <v>72.8</v>
      </c>
      <c r="C193" s="25">
        <f t="shared" si="1"/>
        <v>28.3</v>
      </c>
      <c r="K193" s="29" t="s">
        <v>444</v>
      </c>
      <c r="L193" s="25">
        <v>28.4</v>
      </c>
      <c r="M193" s="25">
        <v>7.5</v>
      </c>
    </row>
    <row r="194" spans="1:13">
      <c r="A194" s="31">
        <v>40817</v>
      </c>
      <c r="B194" s="25">
        <v>72.8</v>
      </c>
      <c r="C194" s="25">
        <f t="shared" si="1"/>
        <v>28.4</v>
      </c>
      <c r="K194" s="29" t="s">
        <v>445</v>
      </c>
      <c r="L194" s="25">
        <v>27.9</v>
      </c>
      <c r="M194" s="25">
        <v>7.3</v>
      </c>
    </row>
    <row r="195" spans="1:13">
      <c r="A195" s="31">
        <v>40848</v>
      </c>
      <c r="C195" s="25">
        <f t="shared" si="1"/>
        <v>27.9</v>
      </c>
      <c r="K195" s="29" t="s">
        <v>446</v>
      </c>
      <c r="L195" s="25">
        <v>28.5</v>
      </c>
      <c r="M195" s="25">
        <v>7.5</v>
      </c>
    </row>
    <row r="196" spans="1:13">
      <c r="A196" s="31">
        <v>40878</v>
      </c>
      <c r="C196" s="25">
        <f t="shared" si="1"/>
        <v>28.5</v>
      </c>
      <c r="K196" s="29" t="s">
        <v>447</v>
      </c>
      <c r="L196" s="25">
        <v>26.8</v>
      </c>
      <c r="M196" s="25">
        <v>9.4</v>
      </c>
    </row>
    <row r="197" spans="1:13">
      <c r="A197" s="31">
        <v>40909</v>
      </c>
      <c r="C197" s="25">
        <f t="shared" si="1"/>
        <v>26.8</v>
      </c>
      <c r="K197" s="29" t="s">
        <v>448</v>
      </c>
      <c r="L197" s="25">
        <v>28.3</v>
      </c>
      <c r="M197" s="25">
        <v>10.6</v>
      </c>
    </row>
    <row r="198" spans="1:13">
      <c r="A198" s="31">
        <v>40940</v>
      </c>
      <c r="C198" s="25">
        <f t="shared" si="1"/>
        <v>28.3</v>
      </c>
      <c r="K198" s="29" t="s">
        <v>449</v>
      </c>
      <c r="L198" s="25">
        <v>28</v>
      </c>
      <c r="M198" s="25">
        <v>10.6</v>
      </c>
    </row>
    <row r="199" spans="1:13">
      <c r="A199" s="31">
        <v>40969</v>
      </c>
      <c r="B199" s="25">
        <v>73.5</v>
      </c>
      <c r="C199" s="25">
        <f t="shared" si="1"/>
        <v>28</v>
      </c>
      <c r="K199" s="29" t="s">
        <v>450</v>
      </c>
      <c r="L199" s="25">
        <v>31.1</v>
      </c>
      <c r="M199" s="25">
        <v>11.4</v>
      </c>
    </row>
    <row r="200" spans="1:13">
      <c r="A200" s="31">
        <v>41000</v>
      </c>
      <c r="B200" s="25">
        <v>73.5</v>
      </c>
      <c r="C200" s="25">
        <f t="shared" si="1"/>
        <v>31.1</v>
      </c>
      <c r="K200" s="29" t="s">
        <v>451</v>
      </c>
      <c r="L200" s="25">
        <v>29.6</v>
      </c>
      <c r="M200" s="25">
        <v>7</v>
      </c>
    </row>
    <row r="201" spans="1:13">
      <c r="A201" s="31">
        <v>41030</v>
      </c>
      <c r="C201" s="25">
        <f t="shared" si="1"/>
        <v>29.6</v>
      </c>
      <c r="K201" s="29" t="s">
        <v>452</v>
      </c>
      <c r="L201" s="25">
        <v>24.8</v>
      </c>
      <c r="M201" s="25">
        <v>2.9</v>
      </c>
    </row>
    <row r="202" spans="1:13">
      <c r="A202" s="31">
        <v>41061</v>
      </c>
      <c r="C202" s="25">
        <f t="shared" si="1"/>
        <v>24.8</v>
      </c>
      <c r="K202" s="29" t="s">
        <v>453</v>
      </c>
      <c r="L202" s="25">
        <v>21.2</v>
      </c>
      <c r="M202" s="25">
        <v>0.7</v>
      </c>
    </row>
    <row r="203" spans="1:13">
      <c r="A203" s="31">
        <v>41091</v>
      </c>
      <c r="C203" s="25">
        <f t="shared" si="1"/>
        <v>21.2</v>
      </c>
      <c r="K203" s="29" t="s">
        <v>454</v>
      </c>
      <c r="L203" s="25">
        <v>21.2</v>
      </c>
      <c r="M203" s="25">
        <v>-0.9</v>
      </c>
    </row>
    <row r="204" spans="1:13">
      <c r="A204" s="31">
        <v>41122</v>
      </c>
      <c r="C204" s="25">
        <f t="shared" si="1"/>
        <v>21.2</v>
      </c>
      <c r="K204" s="29" t="s">
        <v>455</v>
      </c>
      <c r="L204" s="25">
        <v>18.3</v>
      </c>
      <c r="M204" s="25">
        <v>-3.2</v>
      </c>
    </row>
    <row r="205" spans="1:13">
      <c r="A205" s="31">
        <v>41153</v>
      </c>
      <c r="B205" s="25">
        <v>60</v>
      </c>
      <c r="C205" s="25">
        <f t="shared" si="1"/>
        <v>18.3</v>
      </c>
      <c r="K205" s="29" t="s">
        <v>456</v>
      </c>
      <c r="L205" s="25">
        <v>17.7</v>
      </c>
      <c r="M205" s="25">
        <v>-3.2</v>
      </c>
    </row>
    <row r="206" spans="1:13">
      <c r="A206" s="31">
        <v>41183</v>
      </c>
      <c r="B206" s="25">
        <v>60</v>
      </c>
      <c r="C206" s="25">
        <f t="shared" si="1"/>
        <v>17.7</v>
      </c>
      <c r="K206" s="29" t="s">
        <v>457</v>
      </c>
      <c r="L206" s="25">
        <v>16.600000000000001</v>
      </c>
      <c r="M206" s="25">
        <v>-2.9</v>
      </c>
    </row>
    <row r="207" spans="1:13">
      <c r="A207" s="31">
        <v>41214</v>
      </c>
      <c r="C207" s="25">
        <f t="shared" si="1"/>
        <v>16.600000000000001</v>
      </c>
      <c r="K207" s="29" t="s">
        <v>458</v>
      </c>
      <c r="L207" s="25">
        <v>17.5</v>
      </c>
      <c r="M207" s="25">
        <v>-2.2000000000000002</v>
      </c>
    </row>
    <row r="208" spans="1:13">
      <c r="A208" s="31">
        <v>41244</v>
      </c>
      <c r="C208" s="25">
        <f t="shared" si="1"/>
        <v>17.5</v>
      </c>
      <c r="K208" s="29" t="s">
        <v>459</v>
      </c>
      <c r="L208" s="25">
        <v>18.399999999999999</v>
      </c>
      <c r="M208" s="25">
        <v>2.1</v>
      </c>
    </row>
    <row r="209" spans="1:13">
      <c r="A209" s="31">
        <v>41275</v>
      </c>
      <c r="C209" s="25">
        <f t="shared" si="1"/>
        <v>18.399999999999999</v>
      </c>
      <c r="K209" s="29" t="s">
        <v>460</v>
      </c>
      <c r="L209" s="25">
        <v>17.100000000000001</v>
      </c>
      <c r="M209" s="25">
        <v>5.7</v>
      </c>
    </row>
    <row r="210" spans="1:13">
      <c r="A210" s="31">
        <v>41306</v>
      </c>
      <c r="C210" s="25">
        <f t="shared" si="1"/>
        <v>17.100000000000001</v>
      </c>
      <c r="K210" s="29" t="s">
        <v>461</v>
      </c>
      <c r="L210" s="25">
        <v>19.7</v>
      </c>
      <c r="M210" s="25">
        <v>3.9</v>
      </c>
    </row>
    <row r="211" spans="1:13">
      <c r="A211" s="31">
        <v>41334</v>
      </c>
      <c r="B211" s="25">
        <v>64.5</v>
      </c>
      <c r="C211" s="25">
        <f t="shared" si="1"/>
        <v>19.7</v>
      </c>
      <c r="K211" s="29" t="s">
        <v>462</v>
      </c>
      <c r="L211" s="25">
        <v>13.4</v>
      </c>
      <c r="M211" s="25">
        <v>0.2</v>
      </c>
    </row>
    <row r="212" spans="1:13">
      <c r="A212" s="31">
        <v>41365</v>
      </c>
      <c r="B212" s="25">
        <v>64.5</v>
      </c>
      <c r="C212" s="25">
        <f t="shared" si="1"/>
        <v>13.4</v>
      </c>
      <c r="K212" s="29" t="s">
        <v>463</v>
      </c>
      <c r="L212" s="25">
        <v>18.3</v>
      </c>
      <c r="M212" s="25">
        <v>2.9</v>
      </c>
    </row>
    <row r="213" spans="1:13">
      <c r="A213" s="31">
        <v>41395</v>
      </c>
      <c r="C213" s="25">
        <f t="shared" si="1"/>
        <v>18.3</v>
      </c>
      <c r="K213" s="29" t="s">
        <v>464</v>
      </c>
      <c r="L213" s="25">
        <v>17.3</v>
      </c>
      <c r="M213" s="25">
        <v>4.7</v>
      </c>
    </row>
    <row r="214" spans="1:13">
      <c r="A214" s="31">
        <v>41426</v>
      </c>
      <c r="C214" s="25">
        <f t="shared" si="1"/>
        <v>17.3</v>
      </c>
      <c r="K214" s="29" t="s">
        <v>465</v>
      </c>
      <c r="L214" s="25">
        <v>20.399999999999999</v>
      </c>
      <c r="M214" s="25">
        <v>5.4</v>
      </c>
    </row>
    <row r="215" spans="1:13">
      <c r="A215" s="31">
        <v>41456</v>
      </c>
      <c r="C215" s="25">
        <f t="shared" si="1"/>
        <v>20.399999999999999</v>
      </c>
      <c r="K215" s="29" t="s">
        <v>466</v>
      </c>
      <c r="L215" s="25">
        <v>21.6</v>
      </c>
      <c r="M215" s="25">
        <v>9.6999999999999993</v>
      </c>
    </row>
    <row r="216" spans="1:13">
      <c r="A216" s="31">
        <v>41487</v>
      </c>
      <c r="C216" s="25">
        <f t="shared" si="1"/>
        <v>21.6</v>
      </c>
      <c r="K216" s="29" t="s">
        <v>467</v>
      </c>
      <c r="L216" s="25">
        <v>20.9</v>
      </c>
      <c r="M216" s="25">
        <v>10.199999999999999</v>
      </c>
    </row>
    <row r="217" spans="1:13">
      <c r="A217" s="31">
        <v>41518</v>
      </c>
      <c r="B217" s="25">
        <v>66.599999999999994</v>
      </c>
      <c r="C217" s="25">
        <f t="shared" si="1"/>
        <v>20.9</v>
      </c>
      <c r="K217" s="29" t="s">
        <v>468</v>
      </c>
      <c r="L217" s="25">
        <v>22.1</v>
      </c>
      <c r="M217" s="25">
        <v>10.5</v>
      </c>
    </row>
    <row r="218" spans="1:13">
      <c r="A218" s="31">
        <v>41548</v>
      </c>
      <c r="B218" s="25">
        <v>66.599999999999994</v>
      </c>
      <c r="C218" s="25">
        <f t="shared" si="1"/>
        <v>22.1</v>
      </c>
      <c r="K218" s="29" t="s">
        <v>469</v>
      </c>
      <c r="L218" s="25">
        <v>22.6</v>
      </c>
      <c r="M218" s="25">
        <v>12.6</v>
      </c>
    </row>
    <row r="219" spans="1:13">
      <c r="A219" s="31">
        <v>41579</v>
      </c>
      <c r="C219" s="25">
        <f t="shared" si="1"/>
        <v>22.6</v>
      </c>
      <c r="K219" s="29" t="s">
        <v>470</v>
      </c>
      <c r="L219" s="25">
        <v>24.1</v>
      </c>
      <c r="M219" s="25">
        <v>12.6</v>
      </c>
    </row>
    <row r="220" spans="1:13">
      <c r="A220" s="31">
        <v>41609</v>
      </c>
      <c r="C220" s="25">
        <f t="shared" si="1"/>
        <v>24.1</v>
      </c>
      <c r="K220" s="29" t="s">
        <v>471</v>
      </c>
      <c r="L220" s="25">
        <v>25.8</v>
      </c>
      <c r="M220" s="25">
        <v>15.6</v>
      </c>
    </row>
    <row r="221" spans="1:13">
      <c r="A221" s="31">
        <v>41640</v>
      </c>
      <c r="C221" s="25">
        <f t="shared" si="1"/>
        <v>25.8</v>
      </c>
      <c r="K221" s="29" t="s">
        <v>472</v>
      </c>
      <c r="L221" s="25">
        <v>27.3</v>
      </c>
      <c r="M221" s="25">
        <v>17</v>
      </c>
    </row>
    <row r="222" spans="1:13">
      <c r="A222" s="31">
        <v>41671</v>
      </c>
      <c r="C222" s="25">
        <f t="shared" si="1"/>
        <v>27.3</v>
      </c>
      <c r="K222" s="29" t="s">
        <v>473</v>
      </c>
      <c r="L222" s="25">
        <v>29.4</v>
      </c>
      <c r="M222" s="25">
        <v>17.600000000000001</v>
      </c>
    </row>
    <row r="223" spans="1:13">
      <c r="A223" s="31">
        <v>41699</v>
      </c>
      <c r="B223" s="25">
        <v>76</v>
      </c>
      <c r="C223" s="25">
        <f t="shared" si="1"/>
        <v>29.4</v>
      </c>
      <c r="K223" s="29" t="s">
        <v>474</v>
      </c>
      <c r="L223" s="25">
        <v>32</v>
      </c>
      <c r="M223" s="25">
        <v>16.399999999999999</v>
      </c>
    </row>
    <row r="224" spans="1:13">
      <c r="A224" s="31">
        <v>41730</v>
      </c>
      <c r="B224" s="25">
        <v>76</v>
      </c>
      <c r="C224" s="25">
        <f t="shared" si="1"/>
        <v>32</v>
      </c>
      <c r="K224" s="29" t="s">
        <v>475</v>
      </c>
      <c r="L224" s="25">
        <v>27.9</v>
      </c>
      <c r="M224" s="25">
        <v>14.4</v>
      </c>
    </row>
    <row r="225" spans="1:13">
      <c r="A225" s="31">
        <v>41760</v>
      </c>
      <c r="C225" s="25">
        <f t="shared" si="1"/>
        <v>27.9</v>
      </c>
      <c r="K225" s="29" t="s">
        <v>476</v>
      </c>
      <c r="L225" s="25">
        <v>26.8</v>
      </c>
      <c r="M225" s="25">
        <v>12.8</v>
      </c>
    </row>
    <row r="226" spans="1:13">
      <c r="A226" s="31">
        <v>41791</v>
      </c>
      <c r="C226" s="25">
        <f t="shared" si="1"/>
        <v>26.8</v>
      </c>
      <c r="K226" s="29" t="s">
        <v>477</v>
      </c>
      <c r="L226" s="25">
        <v>25.9</v>
      </c>
      <c r="M226" s="25">
        <v>10.3</v>
      </c>
    </row>
    <row r="227" spans="1:13">
      <c r="A227" s="31">
        <v>41821</v>
      </c>
      <c r="C227" s="25">
        <f t="shared" si="1"/>
        <v>25.9</v>
      </c>
      <c r="K227" s="29" t="s">
        <v>478</v>
      </c>
      <c r="L227" s="25">
        <v>25.6</v>
      </c>
      <c r="M227" s="25">
        <v>7.7</v>
      </c>
    </row>
    <row r="228" spans="1:13">
      <c r="A228" s="31">
        <v>41852</v>
      </c>
      <c r="C228" s="25">
        <f t="shared" si="1"/>
        <v>25.6</v>
      </c>
      <c r="K228" s="29" t="s">
        <v>479</v>
      </c>
      <c r="L228" s="25">
        <v>23.6</v>
      </c>
      <c r="M228" s="25">
        <v>5.6</v>
      </c>
    </row>
    <row r="229" spans="1:13">
      <c r="A229" s="31">
        <v>41883</v>
      </c>
      <c r="B229" s="25">
        <v>68.400000000000006</v>
      </c>
      <c r="C229" s="25">
        <f t="shared" si="1"/>
        <v>23.6</v>
      </c>
      <c r="K229" s="29" t="s">
        <v>480</v>
      </c>
      <c r="L229" s="25">
        <v>20.399999999999999</v>
      </c>
      <c r="M229" s="25">
        <v>1.2</v>
      </c>
    </row>
    <row r="230" spans="1:13">
      <c r="A230" s="31">
        <v>41913</v>
      </c>
      <c r="B230" s="25">
        <v>68.400000000000006</v>
      </c>
      <c r="C230" s="25">
        <f t="shared" si="1"/>
        <v>20.399999999999999</v>
      </c>
      <c r="K230" s="29" t="s">
        <v>481</v>
      </c>
      <c r="L230" s="25">
        <v>18.600000000000001</v>
      </c>
      <c r="M230" s="25">
        <v>2.2000000000000002</v>
      </c>
    </row>
    <row r="231" spans="1:13">
      <c r="A231" s="31">
        <v>41944</v>
      </c>
      <c r="C231" s="25">
        <f t="shared" si="1"/>
        <v>18.600000000000001</v>
      </c>
      <c r="K231" s="29" t="s">
        <v>482</v>
      </c>
      <c r="L231" s="25">
        <v>23.3</v>
      </c>
      <c r="M231" s="25">
        <v>4.9000000000000004</v>
      </c>
    </row>
    <row r="232" spans="1:13">
      <c r="A232" s="31">
        <v>41974</v>
      </c>
      <c r="C232" s="25">
        <f t="shared" si="1"/>
        <v>23.3</v>
      </c>
      <c r="K232" s="29" t="s">
        <v>483</v>
      </c>
      <c r="L232" s="25">
        <v>24.1</v>
      </c>
      <c r="M232" s="25">
        <v>7.5</v>
      </c>
    </row>
    <row r="233" spans="1:13">
      <c r="A233" s="31">
        <v>42005</v>
      </c>
      <c r="C233" s="25">
        <f t="shared" si="1"/>
        <v>24.1</v>
      </c>
      <c r="K233" s="29" t="s">
        <v>484</v>
      </c>
      <c r="L233" s="25">
        <v>23</v>
      </c>
      <c r="M233" s="25">
        <v>8</v>
      </c>
    </row>
    <row r="234" spans="1:13">
      <c r="A234" s="31">
        <v>42036</v>
      </c>
      <c r="C234" s="25">
        <f t="shared" si="1"/>
        <v>23</v>
      </c>
      <c r="K234" s="29" t="s">
        <v>485</v>
      </c>
      <c r="L234" s="25">
        <v>24.7</v>
      </c>
      <c r="M234" s="25">
        <v>9.9</v>
      </c>
    </row>
    <row r="235" spans="1:13">
      <c r="A235" s="31">
        <v>42064</v>
      </c>
      <c r="B235" s="25">
        <v>71.8</v>
      </c>
      <c r="C235" s="25">
        <f t="shared" si="1"/>
        <v>24.7</v>
      </c>
      <c r="K235" s="29" t="s">
        <v>486</v>
      </c>
      <c r="L235" s="25">
        <v>29.1</v>
      </c>
      <c r="M235" s="25">
        <v>12.4</v>
      </c>
    </row>
    <row r="236" spans="1:13">
      <c r="A236" s="31">
        <v>42095</v>
      </c>
      <c r="B236" s="25">
        <v>71.8</v>
      </c>
      <c r="C236" s="25">
        <f t="shared" si="1"/>
        <v>29.1</v>
      </c>
      <c r="K236" s="29" t="s">
        <v>487</v>
      </c>
      <c r="L236" s="25">
        <v>29.9</v>
      </c>
      <c r="M236" s="25">
        <v>12</v>
      </c>
    </row>
    <row r="237" spans="1:13">
      <c r="A237" s="31">
        <v>42125</v>
      </c>
      <c r="C237" s="25">
        <f t="shared" si="1"/>
        <v>29.9</v>
      </c>
      <c r="K237" s="29" t="s">
        <v>488</v>
      </c>
      <c r="L237" s="25">
        <v>28.1</v>
      </c>
      <c r="M237" s="25">
        <v>9.9</v>
      </c>
    </row>
    <row r="238" spans="1:13">
      <c r="A238" s="31">
        <v>42156</v>
      </c>
      <c r="C238" s="25">
        <f t="shared" si="1"/>
        <v>28.1</v>
      </c>
      <c r="K238" s="29" t="s">
        <v>489</v>
      </c>
      <c r="L238" s="25">
        <v>29.6</v>
      </c>
      <c r="M238" s="25">
        <v>11.4</v>
      </c>
    </row>
    <row r="239" spans="1:13">
      <c r="A239" s="31">
        <v>42186</v>
      </c>
      <c r="C239" s="25">
        <f t="shared" si="1"/>
        <v>29.6</v>
      </c>
      <c r="K239" s="29" t="s">
        <v>490</v>
      </c>
      <c r="L239" s="25">
        <v>31.6</v>
      </c>
      <c r="M239" s="25">
        <v>11.7</v>
      </c>
    </row>
    <row r="240" spans="1:13">
      <c r="A240" s="31">
        <v>42217</v>
      </c>
      <c r="C240" s="25">
        <f t="shared" si="1"/>
        <v>31.6</v>
      </c>
      <c r="K240" s="29" t="s">
        <v>491</v>
      </c>
      <c r="L240" s="25">
        <v>29.5</v>
      </c>
      <c r="M240" s="25">
        <v>9.9</v>
      </c>
    </row>
    <row r="241" spans="1:13">
      <c r="A241" s="31">
        <v>42248</v>
      </c>
      <c r="B241" s="25">
        <v>68.3</v>
      </c>
      <c r="C241" s="25">
        <f t="shared" si="1"/>
        <v>29.5</v>
      </c>
      <c r="K241" s="29" t="s">
        <v>492</v>
      </c>
      <c r="L241" s="25">
        <v>28.4</v>
      </c>
      <c r="M241" s="25">
        <v>9.6</v>
      </c>
    </row>
    <row r="242" spans="1:13">
      <c r="A242" s="31">
        <v>42278</v>
      </c>
      <c r="B242" s="25">
        <v>68.3</v>
      </c>
      <c r="C242" s="25">
        <f t="shared" ref="C242:C297" si="2">L241</f>
        <v>28.4</v>
      </c>
      <c r="K242" s="29" t="s">
        <v>493</v>
      </c>
      <c r="L242" s="25">
        <v>28.5</v>
      </c>
      <c r="M242" s="25">
        <v>9.9</v>
      </c>
    </row>
    <row r="243" spans="1:13">
      <c r="A243" s="31">
        <v>42309</v>
      </c>
      <c r="C243" s="25">
        <f t="shared" si="2"/>
        <v>28.5</v>
      </c>
      <c r="K243" s="29" t="s">
        <v>494</v>
      </c>
      <c r="L243" s="25">
        <v>28.7</v>
      </c>
      <c r="M243" s="25">
        <v>9.6</v>
      </c>
    </row>
    <row r="244" spans="1:13">
      <c r="A244" s="31">
        <v>42339</v>
      </c>
      <c r="C244" s="25">
        <f t="shared" si="2"/>
        <v>28.7</v>
      </c>
      <c r="K244" s="29" t="s">
        <v>495</v>
      </c>
      <c r="L244" s="25">
        <v>27.5</v>
      </c>
      <c r="M244" s="25">
        <v>8.4</v>
      </c>
    </row>
    <row r="245" spans="1:13">
      <c r="A245" s="31">
        <v>42370</v>
      </c>
      <c r="C245" s="25">
        <f t="shared" si="2"/>
        <v>27.5</v>
      </c>
      <c r="K245" s="29" t="s">
        <v>496</v>
      </c>
      <c r="L245" s="25">
        <v>26.6</v>
      </c>
      <c r="M245" s="25">
        <v>5.3</v>
      </c>
    </row>
    <row r="246" spans="1:13">
      <c r="A246" s="31">
        <v>42401</v>
      </c>
      <c r="C246" s="25">
        <f t="shared" si="2"/>
        <v>26.6</v>
      </c>
      <c r="K246" s="29" t="s">
        <v>497</v>
      </c>
      <c r="L246" s="25">
        <v>27</v>
      </c>
      <c r="M246" s="25">
        <v>7.8</v>
      </c>
    </row>
    <row r="247" spans="1:13">
      <c r="A247" s="31">
        <v>42430</v>
      </c>
      <c r="B247" s="25">
        <v>69</v>
      </c>
      <c r="C247" s="25">
        <f t="shared" si="2"/>
        <v>27</v>
      </c>
      <c r="K247" s="29" t="s">
        <v>498</v>
      </c>
      <c r="L247" s="25">
        <v>28.7</v>
      </c>
      <c r="M247" s="25">
        <v>8</v>
      </c>
    </row>
    <row r="248" spans="1:13">
      <c r="A248" s="31">
        <v>42461</v>
      </c>
      <c r="B248" s="25">
        <v>69</v>
      </c>
      <c r="C248" s="25">
        <f t="shared" si="2"/>
        <v>28.7</v>
      </c>
      <c r="K248" s="29" t="s">
        <v>499</v>
      </c>
      <c r="L248" s="25">
        <v>29.3</v>
      </c>
      <c r="M248" s="25">
        <v>9.5</v>
      </c>
    </row>
    <row r="249" spans="1:13">
      <c r="A249" s="31">
        <v>42491</v>
      </c>
      <c r="C249" s="25">
        <f t="shared" si="2"/>
        <v>29.3</v>
      </c>
      <c r="K249" s="29" t="s">
        <v>500</v>
      </c>
      <c r="L249" s="25">
        <v>30.3</v>
      </c>
      <c r="M249" s="25">
        <v>11.2</v>
      </c>
    </row>
    <row r="250" spans="1:13">
      <c r="A250" s="31">
        <v>42522</v>
      </c>
      <c r="C250" s="25">
        <f t="shared" si="2"/>
        <v>30.3</v>
      </c>
      <c r="K250" s="29" t="s">
        <v>501</v>
      </c>
      <c r="L250" s="25">
        <v>29.1</v>
      </c>
      <c r="M250" s="25">
        <v>11.2</v>
      </c>
    </row>
    <row r="251" spans="1:13">
      <c r="A251" s="31">
        <v>42552</v>
      </c>
      <c r="C251" s="25">
        <f t="shared" si="2"/>
        <v>29.1</v>
      </c>
      <c r="K251" s="29" t="s">
        <v>502</v>
      </c>
      <c r="L251" s="25">
        <v>27.9</v>
      </c>
      <c r="M251" s="25">
        <v>8.3000000000000007</v>
      </c>
    </row>
    <row r="252" spans="1:13">
      <c r="A252" s="31">
        <v>42583</v>
      </c>
      <c r="C252" s="25">
        <f t="shared" si="2"/>
        <v>27.9</v>
      </c>
      <c r="K252" s="29" t="s">
        <v>503</v>
      </c>
      <c r="L252" s="25">
        <v>29.3</v>
      </c>
      <c r="M252" s="25">
        <v>11.5</v>
      </c>
    </row>
    <row r="253" spans="1:13">
      <c r="A253" s="31">
        <v>42614</v>
      </c>
      <c r="B253" s="25">
        <v>74</v>
      </c>
      <c r="C253" s="25">
        <f t="shared" si="2"/>
        <v>29.3</v>
      </c>
      <c r="K253" s="29" t="s">
        <v>504</v>
      </c>
      <c r="L253" s="25">
        <v>29.4</v>
      </c>
      <c r="M253" s="25">
        <v>13</v>
      </c>
    </row>
    <row r="254" spans="1:13">
      <c r="A254" s="31">
        <v>42644</v>
      </c>
      <c r="B254" s="25">
        <v>74</v>
      </c>
      <c r="C254" s="25">
        <f t="shared" si="2"/>
        <v>29.4</v>
      </c>
      <c r="K254" s="29" t="s">
        <v>505</v>
      </c>
      <c r="L254" s="25">
        <v>31.9</v>
      </c>
      <c r="M254" s="25">
        <v>13.2</v>
      </c>
    </row>
    <row r="255" spans="1:13">
      <c r="A255" s="31">
        <v>42675</v>
      </c>
      <c r="C255" s="25">
        <f t="shared" si="2"/>
        <v>31.9</v>
      </c>
      <c r="K255" s="29" t="s">
        <v>506</v>
      </c>
      <c r="L255" s="25">
        <v>31.5</v>
      </c>
      <c r="M255" s="25">
        <v>13.8</v>
      </c>
    </row>
    <row r="256" spans="1:13">
      <c r="A256" s="31">
        <v>42705</v>
      </c>
      <c r="C256" s="25">
        <f t="shared" si="2"/>
        <v>31.5</v>
      </c>
      <c r="K256" s="29" t="s">
        <v>507</v>
      </c>
      <c r="L256" s="25">
        <v>31.8</v>
      </c>
      <c r="M256" s="25">
        <v>14.4</v>
      </c>
    </row>
    <row r="257" spans="1:13">
      <c r="A257" s="31">
        <v>42736</v>
      </c>
      <c r="C257" s="25">
        <f t="shared" si="2"/>
        <v>31.8</v>
      </c>
      <c r="K257" s="29" t="s">
        <v>508</v>
      </c>
      <c r="L257" s="25">
        <v>33.299999999999997</v>
      </c>
      <c r="M257" s="25">
        <v>16.3</v>
      </c>
    </row>
    <row r="258" spans="1:13">
      <c r="A258" s="31">
        <v>42767</v>
      </c>
      <c r="C258" s="25">
        <f t="shared" si="2"/>
        <v>33.299999999999997</v>
      </c>
      <c r="K258" s="29" t="s">
        <v>509</v>
      </c>
      <c r="L258" s="25">
        <v>35.700000000000003</v>
      </c>
      <c r="M258" s="25">
        <v>19</v>
      </c>
    </row>
    <row r="259" spans="1:13">
      <c r="A259" s="31">
        <v>42795</v>
      </c>
      <c r="B259" s="25">
        <v>77.099999999999994</v>
      </c>
      <c r="C259" s="25">
        <f t="shared" si="2"/>
        <v>35.700000000000003</v>
      </c>
      <c r="K259" s="29" t="s">
        <v>510</v>
      </c>
      <c r="L259" s="25">
        <v>40.4</v>
      </c>
      <c r="M259" s="25">
        <v>22.6</v>
      </c>
    </row>
    <row r="260" spans="1:13">
      <c r="A260" s="31">
        <v>42826</v>
      </c>
      <c r="B260" s="25">
        <v>77.099999999999994</v>
      </c>
      <c r="C260" s="25">
        <f t="shared" si="2"/>
        <v>40.4</v>
      </c>
      <c r="K260" s="29" t="s">
        <v>511</v>
      </c>
      <c r="L260" s="25">
        <v>38.200000000000003</v>
      </c>
      <c r="M260" s="25">
        <v>22.4</v>
      </c>
    </row>
    <row r="261" spans="1:13">
      <c r="A261" s="31">
        <v>42856</v>
      </c>
      <c r="C261" s="25">
        <f t="shared" si="2"/>
        <v>38.200000000000003</v>
      </c>
      <c r="K261" s="29" t="s">
        <v>512</v>
      </c>
      <c r="L261" s="25">
        <v>39.200000000000003</v>
      </c>
      <c r="M261" s="25">
        <v>23.7</v>
      </c>
    </row>
    <row r="262" spans="1:13">
      <c r="A262" s="31">
        <v>42887</v>
      </c>
      <c r="C262" s="25">
        <f t="shared" si="2"/>
        <v>39.200000000000003</v>
      </c>
      <c r="K262" s="29" t="s">
        <v>513</v>
      </c>
      <c r="L262" s="25">
        <v>43.2</v>
      </c>
      <c r="M262" s="25">
        <v>25.9</v>
      </c>
    </row>
    <row r="263" spans="1:13">
      <c r="A263" s="31">
        <v>42917</v>
      </c>
      <c r="C263" s="25">
        <f t="shared" si="2"/>
        <v>43.2</v>
      </c>
      <c r="K263" s="29" t="s">
        <v>514</v>
      </c>
      <c r="L263" s="25">
        <v>40.9</v>
      </c>
      <c r="M263" s="25">
        <v>24.6</v>
      </c>
    </row>
    <row r="264" spans="1:13">
      <c r="A264" s="31">
        <v>42948</v>
      </c>
      <c r="C264" s="25">
        <f t="shared" si="2"/>
        <v>40.9</v>
      </c>
      <c r="K264" s="29" t="s">
        <v>515</v>
      </c>
      <c r="L264" s="25">
        <v>41.3</v>
      </c>
      <c r="M264" s="25">
        <v>24.2</v>
      </c>
    </row>
    <row r="265" spans="1:13">
      <c r="A265" s="31">
        <v>42979</v>
      </c>
      <c r="B265" s="25">
        <v>81</v>
      </c>
      <c r="C265" s="25">
        <f t="shared" si="2"/>
        <v>41.3</v>
      </c>
      <c r="K265" s="29" t="s">
        <v>516</v>
      </c>
      <c r="L265" s="25">
        <v>43.1</v>
      </c>
      <c r="M265" s="25">
        <v>25.7</v>
      </c>
    </row>
    <row r="266" spans="1:13">
      <c r="A266" s="31">
        <v>43009</v>
      </c>
      <c r="B266" s="25">
        <v>81</v>
      </c>
      <c r="C266" s="25">
        <f t="shared" si="2"/>
        <v>43.1</v>
      </c>
      <c r="K266" s="29" t="s">
        <v>517</v>
      </c>
      <c r="L266" s="25">
        <v>42.2</v>
      </c>
      <c r="M266" s="25">
        <v>26.3</v>
      </c>
    </row>
    <row r="267" spans="1:13">
      <c r="A267" s="31">
        <v>43040</v>
      </c>
      <c r="C267" s="25">
        <f t="shared" si="2"/>
        <v>42.2</v>
      </c>
      <c r="K267" s="29" t="s">
        <v>518</v>
      </c>
      <c r="L267" s="25">
        <v>43.5</v>
      </c>
      <c r="M267" s="25">
        <v>25.9</v>
      </c>
    </row>
    <row r="268" spans="1:13">
      <c r="A268" s="31">
        <v>43070</v>
      </c>
      <c r="C268" s="25">
        <f t="shared" si="2"/>
        <v>43.5</v>
      </c>
      <c r="K268" s="29" t="s">
        <v>519</v>
      </c>
      <c r="L268" s="25">
        <v>46.1</v>
      </c>
      <c r="M268" s="25">
        <v>28.1</v>
      </c>
    </row>
    <row r="269" spans="1:13">
      <c r="A269" s="31">
        <v>43101</v>
      </c>
      <c r="C269" s="25">
        <f t="shared" si="2"/>
        <v>46.1</v>
      </c>
      <c r="K269" s="29" t="s">
        <v>520</v>
      </c>
      <c r="L269" s="25">
        <v>46.1</v>
      </c>
      <c r="M269" s="25">
        <v>24.9</v>
      </c>
    </row>
    <row r="270" spans="1:13">
      <c r="A270" s="31">
        <v>43132</v>
      </c>
      <c r="C270" s="25">
        <f t="shared" si="2"/>
        <v>46.1</v>
      </c>
      <c r="K270" s="29" t="s">
        <v>521</v>
      </c>
      <c r="L270" s="25">
        <v>43.7</v>
      </c>
      <c r="M270" s="25">
        <v>23.1</v>
      </c>
    </row>
    <row r="271" spans="1:13">
      <c r="A271" s="31">
        <v>43160</v>
      </c>
      <c r="B271" s="25">
        <v>84.6</v>
      </c>
      <c r="C271" s="25">
        <f t="shared" si="2"/>
        <v>43.7</v>
      </c>
      <c r="K271" s="29" t="s">
        <v>522</v>
      </c>
      <c r="L271" s="25">
        <v>43.7</v>
      </c>
      <c r="M271" s="25">
        <v>20.9</v>
      </c>
    </row>
    <row r="272" spans="1:13">
      <c r="A272" s="31">
        <v>43191</v>
      </c>
      <c r="B272" s="25">
        <v>84.6</v>
      </c>
      <c r="C272" s="25">
        <f t="shared" si="2"/>
        <v>43.7</v>
      </c>
      <c r="K272" s="29" t="s">
        <v>523</v>
      </c>
      <c r="L272" s="25">
        <v>44.9</v>
      </c>
      <c r="M272" s="25">
        <v>21</v>
      </c>
    </row>
    <row r="273" spans="1:13">
      <c r="A273" s="31">
        <v>43221</v>
      </c>
      <c r="C273" s="25">
        <f t="shared" si="2"/>
        <v>44.9</v>
      </c>
      <c r="K273" s="29" t="s">
        <v>524</v>
      </c>
      <c r="L273" s="25">
        <v>41.3</v>
      </c>
      <c r="M273" s="25">
        <v>19.8</v>
      </c>
    </row>
    <row r="274" spans="1:13">
      <c r="A274" s="31">
        <v>43252</v>
      </c>
      <c r="C274" s="25">
        <f t="shared" si="2"/>
        <v>41.3</v>
      </c>
      <c r="K274" s="29" t="s">
        <v>525</v>
      </c>
      <c r="L274" s="25">
        <v>41.8</v>
      </c>
      <c r="M274" s="25">
        <v>20.2</v>
      </c>
    </row>
    <row r="275" spans="1:13">
      <c r="A275" s="31">
        <v>43282</v>
      </c>
      <c r="C275" s="25">
        <f t="shared" si="2"/>
        <v>41.8</v>
      </c>
      <c r="K275" s="29" t="s">
        <v>526</v>
      </c>
      <c r="L275" s="25">
        <v>44.2</v>
      </c>
      <c r="M275" s="25">
        <v>21.4</v>
      </c>
    </row>
    <row r="276" spans="1:13">
      <c r="A276" s="31">
        <v>43313</v>
      </c>
      <c r="C276" s="25">
        <f t="shared" si="2"/>
        <v>44.2</v>
      </c>
      <c r="K276" s="29" t="s">
        <v>527</v>
      </c>
      <c r="L276" s="25">
        <v>44.3</v>
      </c>
      <c r="M276" s="25">
        <v>21.5</v>
      </c>
    </row>
    <row r="277" spans="1:13">
      <c r="A277" s="31">
        <v>43344</v>
      </c>
      <c r="B277" s="25">
        <v>79.300000000000011</v>
      </c>
      <c r="C277" s="25">
        <f t="shared" si="2"/>
        <v>44.3</v>
      </c>
      <c r="K277" s="29" t="s">
        <v>528</v>
      </c>
      <c r="L277" s="25">
        <v>41.7</v>
      </c>
      <c r="M277" s="25">
        <v>17.7</v>
      </c>
    </row>
    <row r="278" spans="1:13">
      <c r="A278" s="31">
        <v>43374</v>
      </c>
      <c r="B278" s="25">
        <v>79.300000000000011</v>
      </c>
      <c r="C278" s="25">
        <f t="shared" si="2"/>
        <v>41.7</v>
      </c>
      <c r="K278" s="29" t="s">
        <v>529</v>
      </c>
      <c r="L278" s="25">
        <v>41.6</v>
      </c>
      <c r="M278" s="25">
        <v>15.7</v>
      </c>
    </row>
    <row r="279" spans="1:13">
      <c r="A279" s="31">
        <v>43405</v>
      </c>
      <c r="C279" s="25">
        <f t="shared" si="2"/>
        <v>41.6</v>
      </c>
      <c r="K279" s="29" t="s">
        <v>530</v>
      </c>
      <c r="L279" s="25">
        <v>39.5</v>
      </c>
      <c r="M279" s="25">
        <v>14.8</v>
      </c>
    </row>
    <row r="280" spans="1:13">
      <c r="A280" s="31">
        <v>43435</v>
      </c>
      <c r="C280" s="25">
        <f t="shared" si="2"/>
        <v>39.5</v>
      </c>
      <c r="K280" s="29" t="s">
        <v>531</v>
      </c>
      <c r="L280" s="25">
        <v>37.4</v>
      </c>
      <c r="M280" s="25">
        <v>10.7</v>
      </c>
    </row>
    <row r="281" spans="1:13">
      <c r="A281" s="31">
        <v>43466</v>
      </c>
      <c r="C281" s="25">
        <f t="shared" si="2"/>
        <v>37.4</v>
      </c>
      <c r="K281" s="29" t="s">
        <v>532</v>
      </c>
      <c r="L281" s="25">
        <v>36.1</v>
      </c>
      <c r="M281" s="25">
        <v>8.8000000000000007</v>
      </c>
    </row>
    <row r="282" spans="1:13">
      <c r="A282" s="31">
        <v>43497</v>
      </c>
      <c r="C282" s="25">
        <f t="shared" si="2"/>
        <v>36.1</v>
      </c>
      <c r="K282" s="29" t="s">
        <v>533</v>
      </c>
      <c r="L282" s="25">
        <v>37.4</v>
      </c>
      <c r="M282" s="25">
        <v>9.3000000000000007</v>
      </c>
    </row>
    <row r="283" spans="1:13">
      <c r="A283" s="31">
        <v>43525</v>
      </c>
      <c r="B283" s="25">
        <v>73.599999999999994</v>
      </c>
      <c r="C283" s="25">
        <f t="shared" si="2"/>
        <v>37.4</v>
      </c>
      <c r="K283" s="29" t="s">
        <v>534</v>
      </c>
      <c r="L283" s="25">
        <v>38</v>
      </c>
      <c r="M283" s="25">
        <v>7.5</v>
      </c>
    </row>
    <row r="284" spans="1:13">
      <c r="A284" s="31">
        <v>43556</v>
      </c>
      <c r="B284" s="25">
        <v>73.599999999999994</v>
      </c>
      <c r="C284" s="25">
        <f t="shared" si="2"/>
        <v>38</v>
      </c>
      <c r="K284" s="29" t="s">
        <v>535</v>
      </c>
      <c r="L284" s="25">
        <v>32.9</v>
      </c>
      <c r="M284" s="25">
        <v>7.2</v>
      </c>
    </row>
    <row r="285" spans="1:13">
      <c r="A285" s="31">
        <v>43586</v>
      </c>
      <c r="C285" s="25">
        <f t="shared" si="2"/>
        <v>32.9</v>
      </c>
      <c r="K285" s="29" t="s">
        <v>536</v>
      </c>
      <c r="L285" s="25">
        <v>31.2</v>
      </c>
      <c r="M285" s="25">
        <v>5.6</v>
      </c>
    </row>
    <row r="286" spans="1:13">
      <c r="A286" s="31">
        <v>43617</v>
      </c>
      <c r="C286" s="25">
        <f t="shared" si="2"/>
        <v>31.2</v>
      </c>
      <c r="K286" s="29" t="s">
        <v>537</v>
      </c>
      <c r="L286" s="25">
        <v>27.5</v>
      </c>
      <c r="M286" s="25">
        <v>1.4</v>
      </c>
    </row>
    <row r="287" spans="1:13">
      <c r="A287" s="31">
        <v>43647</v>
      </c>
      <c r="C287" s="25">
        <f t="shared" si="2"/>
        <v>27.5</v>
      </c>
      <c r="K287" s="29" t="s">
        <v>538</v>
      </c>
      <c r="L287" s="25">
        <v>22.6</v>
      </c>
      <c r="M287" s="25">
        <v>-1</v>
      </c>
    </row>
    <row r="288" spans="1:13">
      <c r="A288" s="31">
        <v>43678</v>
      </c>
      <c r="C288" s="25">
        <f t="shared" si="2"/>
        <v>22.6</v>
      </c>
      <c r="K288" s="29" t="s">
        <v>539</v>
      </c>
      <c r="L288" s="25">
        <v>24.9</v>
      </c>
      <c r="M288" s="25">
        <v>-2</v>
      </c>
    </row>
    <row r="289" spans="1:13">
      <c r="A289" s="31">
        <v>43709</v>
      </c>
      <c r="B289" s="25">
        <v>61.800000000000011</v>
      </c>
      <c r="C289" s="25">
        <f t="shared" si="2"/>
        <v>24.9</v>
      </c>
      <c r="K289" s="29" t="s">
        <v>540</v>
      </c>
      <c r="L289" s="25">
        <v>23.1</v>
      </c>
      <c r="M289" s="25">
        <v>-1.7</v>
      </c>
    </row>
    <row r="290" spans="1:13">
      <c r="A290" s="31">
        <v>43739</v>
      </c>
      <c r="B290" s="25">
        <v>61.800000000000011</v>
      </c>
      <c r="C290" s="25">
        <f t="shared" si="2"/>
        <v>23.1</v>
      </c>
      <c r="K290" s="29" t="s">
        <v>541</v>
      </c>
      <c r="L290" s="25">
        <v>23.6</v>
      </c>
      <c r="M290" s="25">
        <v>-2</v>
      </c>
    </row>
    <row r="291" spans="1:13">
      <c r="A291" s="31">
        <v>43770</v>
      </c>
      <c r="C291" s="25">
        <f t="shared" si="2"/>
        <v>23.6</v>
      </c>
      <c r="K291" s="29" t="s">
        <v>542</v>
      </c>
      <c r="L291" s="25">
        <v>25.1</v>
      </c>
      <c r="M291" s="25">
        <v>-0.8</v>
      </c>
    </row>
    <row r="292" spans="1:13">
      <c r="A292" s="31">
        <v>43800</v>
      </c>
      <c r="C292" s="25">
        <f t="shared" si="2"/>
        <v>25.1</v>
      </c>
      <c r="K292" s="29" t="s">
        <v>543</v>
      </c>
      <c r="L292" s="25">
        <v>25.8</v>
      </c>
      <c r="M292" s="25">
        <v>1.3</v>
      </c>
    </row>
    <row r="293" spans="1:13">
      <c r="A293" s="31">
        <v>43831</v>
      </c>
      <c r="C293" s="25">
        <f t="shared" si="2"/>
        <v>25.8</v>
      </c>
      <c r="K293" s="29" t="s">
        <v>544</v>
      </c>
      <c r="L293" s="25">
        <v>25.3</v>
      </c>
      <c r="M293" s="25">
        <v>1</v>
      </c>
    </row>
    <row r="294" spans="1:13">
      <c r="A294" s="31">
        <v>43862</v>
      </c>
      <c r="C294" s="25">
        <f t="shared" si="2"/>
        <v>25.3</v>
      </c>
      <c r="K294" s="29" t="s">
        <v>545</v>
      </c>
      <c r="L294" s="25">
        <v>11.7</v>
      </c>
      <c r="M294" s="25">
        <v>-16.100000000000001</v>
      </c>
    </row>
    <row r="295" spans="1:13">
      <c r="A295" s="31">
        <v>43891</v>
      </c>
      <c r="B295" s="25">
        <v>52.699999999999996</v>
      </c>
      <c r="C295" s="25">
        <f t="shared" si="2"/>
        <v>11.7</v>
      </c>
      <c r="K295" s="29" t="s">
        <v>546</v>
      </c>
      <c r="L295" s="25">
        <v>-18.899999999999999</v>
      </c>
      <c r="M295" s="25">
        <v>-42.5</v>
      </c>
    </row>
    <row r="296" spans="1:13">
      <c r="A296" s="31">
        <v>43922</v>
      </c>
      <c r="B296" s="25">
        <v>3.5999999999999979</v>
      </c>
      <c r="C296" s="25">
        <f t="shared" si="2"/>
        <v>-18.899999999999999</v>
      </c>
      <c r="K296" s="29" t="s">
        <v>547</v>
      </c>
      <c r="L296" s="25">
        <v>-20.100000000000001</v>
      </c>
      <c r="M296" s="25">
        <v>-31.6</v>
      </c>
    </row>
    <row r="297" spans="1:13">
      <c r="A297" s="31">
        <v>43952</v>
      </c>
      <c r="C297" s="25">
        <f t="shared" si="2"/>
        <v>-20.100000000000001</v>
      </c>
    </row>
    <row r="301" spans="1:13">
      <c r="E301" s="26" t="s">
        <v>548</v>
      </c>
    </row>
    <row r="315" spans="5:5">
      <c r="E315" s="28" t="s">
        <v>549</v>
      </c>
    </row>
  </sheetData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opLeftCell="F30" zoomScaleNormal="100" workbookViewId="0">
      <selection activeCell="P57" sqref="P57"/>
    </sheetView>
  </sheetViews>
  <sheetFormatPr baseColWidth="10" defaultColWidth="11.44140625" defaultRowHeight="13.2"/>
  <cols>
    <col min="1" max="1" width="49.44140625" style="5" customWidth="1"/>
    <col min="2" max="2" width="11.44140625" style="5" customWidth="1"/>
    <col min="3" max="16384" width="11.44140625" style="5"/>
  </cols>
  <sheetData>
    <row r="1" spans="1:23" ht="28.2">
      <c r="A1" s="159"/>
      <c r="F1" s="6"/>
      <c r="G1" s="61"/>
      <c r="N1" s="89"/>
    </row>
    <row r="2" spans="1:23">
      <c r="I2" s="74"/>
    </row>
    <row r="3" spans="1:23">
      <c r="F3" s="74"/>
      <c r="G3" s="74"/>
      <c r="H3" s="74"/>
      <c r="I3" s="74"/>
      <c r="J3" s="74"/>
      <c r="K3" s="74"/>
      <c r="L3" s="74"/>
      <c r="M3" s="74"/>
      <c r="N3" s="74"/>
      <c r="O3" s="74"/>
    </row>
    <row r="11" spans="1:23" ht="14.4">
      <c r="A11" s="160"/>
      <c r="I11" s="155" t="s">
        <v>204</v>
      </c>
      <c r="J11" s="74" t="s">
        <v>203</v>
      </c>
      <c r="K11" s="155" t="s">
        <v>205</v>
      </c>
      <c r="L11" s="155" t="s">
        <v>206</v>
      </c>
      <c r="M11" s="155"/>
      <c r="N11" s="155"/>
      <c r="O11" s="155"/>
      <c r="P11" s="155" t="s">
        <v>204</v>
      </c>
      <c r="T11" s="155" t="s">
        <v>204</v>
      </c>
      <c r="U11" s="74" t="s">
        <v>203</v>
      </c>
      <c r="V11" s="155" t="s">
        <v>205</v>
      </c>
      <c r="W11" s="155" t="s">
        <v>206</v>
      </c>
    </row>
    <row r="12" spans="1:23" ht="14.4">
      <c r="A12" s="160"/>
      <c r="H12" s="74" t="s">
        <v>39</v>
      </c>
      <c r="I12" s="5">
        <v>43.1</v>
      </c>
      <c r="J12" s="5">
        <v>25.5</v>
      </c>
      <c r="K12" s="5">
        <v>22.5</v>
      </c>
      <c r="L12" s="5">
        <v>52</v>
      </c>
      <c r="P12" s="5">
        <f>-I12</f>
        <v>-43.1</v>
      </c>
      <c r="S12" s="74" t="s">
        <v>39</v>
      </c>
      <c r="T12" s="5">
        <v>43.1</v>
      </c>
      <c r="U12" s="5">
        <v>25.5</v>
      </c>
      <c r="V12" s="5">
        <v>22.5</v>
      </c>
      <c r="W12" s="5">
        <v>52</v>
      </c>
    </row>
    <row r="13" spans="1:23" ht="14.4">
      <c r="A13" s="160"/>
      <c r="B13" s="160"/>
      <c r="D13" s="161"/>
      <c r="H13" s="74" t="s">
        <v>38</v>
      </c>
      <c r="I13" s="5">
        <v>34.6</v>
      </c>
      <c r="J13" s="5">
        <v>29</v>
      </c>
      <c r="K13" s="5">
        <v>25.2</v>
      </c>
      <c r="L13" s="5">
        <v>60.7</v>
      </c>
      <c r="P13" s="5">
        <f t="shared" ref="P13:P26" si="0">-I13</f>
        <v>-34.6</v>
      </c>
      <c r="S13" s="74" t="s">
        <v>13</v>
      </c>
      <c r="T13" s="5">
        <v>23.4</v>
      </c>
      <c r="U13" s="5">
        <v>34.799999999999997</v>
      </c>
      <c r="V13" s="5">
        <v>35.1</v>
      </c>
      <c r="W13" s="5">
        <v>58.5</v>
      </c>
    </row>
    <row r="14" spans="1:23" ht="14.4">
      <c r="A14" s="160"/>
      <c r="B14" s="160"/>
      <c r="D14" s="162"/>
      <c r="H14" s="74" t="s">
        <v>152</v>
      </c>
      <c r="I14" s="5">
        <v>31.6</v>
      </c>
      <c r="J14" s="5">
        <v>29.1</v>
      </c>
      <c r="K14" s="5">
        <v>28.6</v>
      </c>
      <c r="L14" s="5">
        <v>59.4</v>
      </c>
      <c r="P14" s="5">
        <f t="shared" si="0"/>
        <v>-31.6</v>
      </c>
      <c r="S14" s="74" t="s">
        <v>152</v>
      </c>
      <c r="T14" s="5">
        <v>31.6</v>
      </c>
      <c r="U14" s="5">
        <v>29.1</v>
      </c>
      <c r="V14" s="5">
        <v>28.6</v>
      </c>
      <c r="W14" s="5">
        <v>59.4</v>
      </c>
    </row>
    <row r="15" spans="1:23" ht="14.4">
      <c r="A15" s="160"/>
      <c r="B15" s="160"/>
      <c r="C15" s="24"/>
      <c r="D15" s="163"/>
      <c r="H15" s="74" t="s">
        <v>37</v>
      </c>
      <c r="I15" s="5">
        <v>31.1</v>
      </c>
      <c r="J15" s="5">
        <v>32.4</v>
      </c>
      <c r="K15" s="5">
        <v>39.9</v>
      </c>
      <c r="L15" s="5">
        <v>60.1</v>
      </c>
      <c r="P15" s="5">
        <f t="shared" si="0"/>
        <v>-31.1</v>
      </c>
      <c r="S15" s="74" t="s">
        <v>37</v>
      </c>
      <c r="T15" s="5">
        <v>31.1</v>
      </c>
      <c r="U15" s="5">
        <v>32.4</v>
      </c>
      <c r="V15" s="5">
        <v>39.9</v>
      </c>
      <c r="W15" s="5">
        <v>60.1</v>
      </c>
    </row>
    <row r="16" spans="1:23" ht="14.4">
      <c r="A16" s="160"/>
      <c r="B16" s="164"/>
      <c r="C16" s="24"/>
      <c r="D16" s="163"/>
      <c r="H16" s="74" t="s">
        <v>36</v>
      </c>
      <c r="I16" s="5">
        <v>25</v>
      </c>
      <c r="J16" s="5">
        <v>34.700000000000003</v>
      </c>
      <c r="K16" s="5">
        <v>29.2</v>
      </c>
      <c r="L16" s="5">
        <v>66.7</v>
      </c>
      <c r="P16" s="5">
        <f t="shared" si="0"/>
        <v>-25</v>
      </c>
      <c r="S16" s="74" t="s">
        <v>38</v>
      </c>
      <c r="T16" s="5">
        <v>34.6</v>
      </c>
      <c r="U16" s="5">
        <v>29</v>
      </c>
      <c r="V16" s="5">
        <v>25.2</v>
      </c>
      <c r="W16" s="5">
        <v>60.7</v>
      </c>
    </row>
    <row r="17" spans="1:23" ht="14.4">
      <c r="A17" s="160"/>
      <c r="B17" s="164"/>
      <c r="C17" s="24"/>
      <c r="D17" s="163"/>
      <c r="H17" s="74" t="s">
        <v>13</v>
      </c>
      <c r="I17" s="5">
        <v>23.4</v>
      </c>
      <c r="J17" s="5">
        <v>34.799999999999997</v>
      </c>
      <c r="K17" s="5">
        <v>35.1</v>
      </c>
      <c r="L17" s="5">
        <v>58.5</v>
      </c>
      <c r="P17" s="5">
        <f t="shared" si="0"/>
        <v>-23.4</v>
      </c>
      <c r="S17" s="74" t="s">
        <v>0</v>
      </c>
      <c r="T17" s="5">
        <v>28.1</v>
      </c>
      <c r="U17" s="5">
        <v>36.4</v>
      </c>
      <c r="V17" s="5">
        <v>31.1</v>
      </c>
      <c r="W17" s="5">
        <v>62.7</v>
      </c>
    </row>
    <row r="18" spans="1:23" ht="14.4">
      <c r="A18" s="160"/>
      <c r="B18" s="160"/>
      <c r="C18" s="24"/>
      <c r="D18" s="163"/>
      <c r="H18" s="74" t="s">
        <v>33</v>
      </c>
      <c r="I18" s="5">
        <v>23.9</v>
      </c>
      <c r="J18" s="5">
        <v>35.1</v>
      </c>
      <c r="K18" s="5">
        <v>33.299999999999997</v>
      </c>
      <c r="L18" s="5">
        <v>65</v>
      </c>
      <c r="P18" s="5">
        <f t="shared" si="0"/>
        <v>-23.9</v>
      </c>
      <c r="S18" s="74" t="s">
        <v>33</v>
      </c>
      <c r="T18" s="5">
        <v>23.9</v>
      </c>
      <c r="U18" s="5">
        <v>35.1</v>
      </c>
      <c r="V18" s="5">
        <v>33.299999999999997</v>
      </c>
      <c r="W18" s="5">
        <v>65</v>
      </c>
    </row>
    <row r="19" spans="1:23" ht="14.4">
      <c r="A19" s="160"/>
      <c r="B19" s="164"/>
      <c r="C19" s="24"/>
      <c r="D19" s="163"/>
      <c r="H19" s="74" t="s">
        <v>0</v>
      </c>
      <c r="I19" s="5">
        <v>28.1</v>
      </c>
      <c r="J19" s="5">
        <v>36.4</v>
      </c>
      <c r="K19" s="5">
        <v>31.1</v>
      </c>
      <c r="L19" s="5">
        <v>62.7</v>
      </c>
      <c r="P19" s="5">
        <f t="shared" si="0"/>
        <v>-28.1</v>
      </c>
      <c r="S19" s="74" t="s">
        <v>36</v>
      </c>
      <c r="T19" s="5">
        <v>25</v>
      </c>
      <c r="U19" s="5">
        <v>34.700000000000003</v>
      </c>
      <c r="V19" s="5">
        <v>29.2</v>
      </c>
      <c r="W19" s="5">
        <v>66.7</v>
      </c>
    </row>
    <row r="20" spans="1:23" ht="14.4">
      <c r="A20" s="160"/>
      <c r="B20" s="164"/>
      <c r="C20" s="24"/>
      <c r="D20" s="163"/>
      <c r="H20" s="74"/>
      <c r="P20" s="5">
        <f t="shared" si="0"/>
        <v>0</v>
      </c>
      <c r="S20" s="74"/>
    </row>
    <row r="21" spans="1:23" ht="14.4">
      <c r="A21" s="160"/>
      <c r="B21" s="164"/>
      <c r="C21" s="24"/>
      <c r="D21" s="163"/>
      <c r="H21" s="73" t="s">
        <v>169</v>
      </c>
      <c r="I21" s="5">
        <v>36.700000000000003</v>
      </c>
      <c r="J21" s="5">
        <v>27.7</v>
      </c>
      <c r="K21" s="5">
        <v>29.3</v>
      </c>
      <c r="L21" s="5">
        <v>59.4</v>
      </c>
      <c r="P21" s="5">
        <f t="shared" si="0"/>
        <v>-36.700000000000003</v>
      </c>
      <c r="S21" s="73" t="s">
        <v>169</v>
      </c>
      <c r="T21" s="5">
        <v>36.700000000000003</v>
      </c>
      <c r="U21" s="5">
        <v>27.7</v>
      </c>
      <c r="V21" s="5">
        <v>29.3</v>
      </c>
      <c r="W21" s="5">
        <v>59.4</v>
      </c>
    </row>
    <row r="22" spans="1:23" ht="27">
      <c r="A22" s="160"/>
      <c r="B22" s="160"/>
      <c r="C22" s="24"/>
      <c r="D22" s="163"/>
      <c r="H22" s="73" t="s">
        <v>173</v>
      </c>
      <c r="I22" s="5">
        <v>27.6</v>
      </c>
      <c r="J22" s="5">
        <v>29.4</v>
      </c>
      <c r="K22" s="5">
        <v>30.5</v>
      </c>
      <c r="L22" s="5">
        <v>59.7</v>
      </c>
      <c r="P22" s="5">
        <f t="shared" si="0"/>
        <v>-27.6</v>
      </c>
      <c r="S22" s="73" t="s">
        <v>173</v>
      </c>
      <c r="T22" s="5">
        <v>27.6</v>
      </c>
      <c r="U22" s="5">
        <v>29.4</v>
      </c>
      <c r="V22" s="5">
        <v>30.5</v>
      </c>
      <c r="W22" s="5">
        <v>59.7</v>
      </c>
    </row>
    <row r="23" spans="1:23" ht="27">
      <c r="A23" s="160"/>
      <c r="B23" s="160"/>
      <c r="C23" s="24"/>
      <c r="D23" s="163"/>
      <c r="H23" s="73" t="s">
        <v>174</v>
      </c>
      <c r="I23" s="5">
        <v>25.6</v>
      </c>
      <c r="J23" s="5">
        <v>38.6</v>
      </c>
      <c r="K23" s="5">
        <v>31.7</v>
      </c>
      <c r="L23" s="5">
        <v>63.6</v>
      </c>
      <c r="P23" s="5">
        <f t="shared" si="0"/>
        <v>-25.6</v>
      </c>
      <c r="S23" s="73" t="s">
        <v>174</v>
      </c>
      <c r="T23" s="5">
        <v>25.6</v>
      </c>
      <c r="U23" s="5">
        <v>38.6</v>
      </c>
      <c r="V23" s="5">
        <v>31.7</v>
      </c>
      <c r="W23" s="5">
        <v>63.6</v>
      </c>
    </row>
    <row r="24" spans="1:23" ht="27">
      <c r="A24" s="160"/>
      <c r="B24" s="164"/>
      <c r="C24" s="24"/>
      <c r="D24" s="163"/>
      <c r="H24" s="73" t="s">
        <v>175</v>
      </c>
      <c r="I24" s="5">
        <v>32.1</v>
      </c>
      <c r="J24" s="5">
        <v>42</v>
      </c>
      <c r="K24" s="5">
        <v>42</v>
      </c>
      <c r="L24" s="5">
        <v>61.6</v>
      </c>
      <c r="P24" s="5">
        <f t="shared" si="0"/>
        <v>-32.1</v>
      </c>
      <c r="S24" s="73" t="s">
        <v>175</v>
      </c>
      <c r="T24" s="5">
        <v>32.1</v>
      </c>
      <c r="U24" s="5">
        <v>42</v>
      </c>
      <c r="V24" s="5">
        <v>42</v>
      </c>
      <c r="W24" s="5">
        <v>61.6</v>
      </c>
    </row>
    <row r="25" spans="1:23" ht="14.4">
      <c r="A25" s="160"/>
      <c r="B25" s="164"/>
      <c r="C25" s="24"/>
      <c r="D25" s="163"/>
      <c r="H25" s="74"/>
      <c r="S25" s="74"/>
    </row>
    <row r="26" spans="1:23">
      <c r="H26" s="156" t="s">
        <v>34</v>
      </c>
      <c r="I26" s="5">
        <v>29</v>
      </c>
      <c r="J26" s="5">
        <v>32.6</v>
      </c>
      <c r="K26" s="5">
        <v>31.4</v>
      </c>
      <c r="L26" s="5">
        <v>60.5</v>
      </c>
      <c r="P26" s="5">
        <f t="shared" si="0"/>
        <v>-29</v>
      </c>
      <c r="S26" s="156" t="s">
        <v>34</v>
      </c>
      <c r="T26" s="5">
        <v>29</v>
      </c>
      <c r="U26" s="5">
        <v>32.6</v>
      </c>
      <c r="V26" s="5">
        <v>31.4</v>
      </c>
      <c r="W26" s="5">
        <v>60.5</v>
      </c>
    </row>
    <row r="27" spans="1:23" ht="14.4">
      <c r="A27" s="160"/>
    </row>
    <row r="28" spans="1:23" ht="14.4">
      <c r="A28" s="160"/>
    </row>
    <row r="29" spans="1:23" ht="14.4">
      <c r="A29" s="160"/>
    </row>
    <row r="30" spans="1:23" ht="14.4">
      <c r="A30" s="165"/>
    </row>
    <row r="31" spans="1:23" ht="14.4">
      <c r="A31" s="160"/>
    </row>
    <row r="32" spans="1:23" ht="14.4">
      <c r="A32" s="166"/>
      <c r="B32" s="164"/>
      <c r="C32" s="24"/>
      <c r="D32" s="24"/>
      <c r="F32" s="160"/>
    </row>
    <row r="33" spans="1:13" ht="14.4">
      <c r="A33" s="160"/>
      <c r="G33" s="76" t="s">
        <v>717</v>
      </c>
    </row>
    <row r="34" spans="1:13" ht="14.4">
      <c r="A34" s="160"/>
    </row>
    <row r="35" spans="1:13" ht="14.4">
      <c r="A35" s="160"/>
      <c r="G35" s="74" t="s">
        <v>718</v>
      </c>
      <c r="M35" s="74" t="s">
        <v>719</v>
      </c>
    </row>
    <row r="36" spans="1:13" ht="14.4">
      <c r="A36" s="160"/>
    </row>
    <row r="37" spans="1:13" ht="14.4">
      <c r="A37" s="157"/>
    </row>
    <row r="38" spans="1:13">
      <c r="A38" s="167"/>
    </row>
    <row r="39" spans="1:13" ht="14.4">
      <c r="A39" s="167"/>
      <c r="H39" s="157"/>
    </row>
    <row r="57" spans="7:27">
      <c r="G57" s="77" t="s">
        <v>580</v>
      </c>
      <c r="M57" s="77" t="s">
        <v>715</v>
      </c>
    </row>
    <row r="62" spans="7:27">
      <c r="Q62" s="73"/>
      <c r="S62" s="74"/>
      <c r="U62" s="10"/>
      <c r="V62" s="10"/>
      <c r="W62" s="10"/>
      <c r="X62" s="10"/>
      <c r="Y62" s="10"/>
      <c r="Z62" s="10"/>
      <c r="AA62" s="10"/>
    </row>
    <row r="63" spans="7:27">
      <c r="S63" s="74"/>
      <c r="T63" s="74"/>
      <c r="U63" s="74"/>
      <c r="V63" s="74"/>
      <c r="W63" s="74"/>
      <c r="X63" s="74"/>
      <c r="Y63" s="74"/>
      <c r="Z63" s="74"/>
      <c r="AA63" s="74"/>
    </row>
    <row r="64" spans="7:27">
      <c r="S64" s="74"/>
      <c r="T64" s="74"/>
      <c r="U64" s="74"/>
      <c r="V64" s="74"/>
      <c r="W64" s="74"/>
      <c r="X64" s="74"/>
      <c r="Y64" s="74"/>
      <c r="Z64" s="74"/>
      <c r="AA64" s="74"/>
    </row>
    <row r="65" spans="12:27">
      <c r="S65" s="74"/>
      <c r="T65" s="74"/>
      <c r="U65" s="74"/>
      <c r="V65" s="74"/>
      <c r="W65" s="74"/>
      <c r="X65" s="74"/>
      <c r="Y65" s="74"/>
      <c r="Z65" s="74"/>
      <c r="AA65" s="74"/>
    </row>
    <row r="66" spans="12:27">
      <c r="L66" s="74"/>
      <c r="M66" s="10"/>
      <c r="N66" s="73"/>
      <c r="O66" s="10"/>
      <c r="P66" s="73"/>
      <c r="S66" s="74"/>
      <c r="T66" s="74"/>
      <c r="U66" s="74"/>
      <c r="V66" s="75"/>
      <c r="W66" s="74"/>
      <c r="X66" s="75"/>
      <c r="Y66" s="75"/>
      <c r="Z66" s="75"/>
      <c r="AA66" s="75"/>
    </row>
    <row r="67" spans="12:27">
      <c r="L67" s="74"/>
    </row>
    <row r="68" spans="12:27">
      <c r="L68" s="74"/>
    </row>
    <row r="69" spans="12:27">
      <c r="L69" s="74"/>
      <c r="M69" s="75"/>
    </row>
    <row r="70" spans="12:27">
      <c r="L70" s="74"/>
      <c r="M70" s="75"/>
      <c r="P70" s="75"/>
    </row>
  </sheetData>
  <sortState ref="H12:L19">
    <sortCondition ref="J12:J19"/>
  </sortState>
  <pageMargins left="0.78740157499999996" right="0.78740157499999996" top="0.984251969" bottom="0.984251969" header="0.4921259845" footer="0.492125984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9" zoomScaleNormal="100" workbookViewId="0">
      <selection activeCell="P57" sqref="P57"/>
    </sheetView>
  </sheetViews>
  <sheetFormatPr baseColWidth="10" defaultColWidth="11.44140625" defaultRowHeight="13.2"/>
  <cols>
    <col min="1" max="1" width="64.44140625" style="4" customWidth="1"/>
    <col min="2" max="16384" width="11.44140625" style="4"/>
  </cols>
  <sheetData>
    <row r="1" spans="1:7" ht="28.2">
      <c r="A1" s="168" t="s">
        <v>207</v>
      </c>
      <c r="F1" s="61"/>
      <c r="G1" s="61"/>
    </row>
    <row r="2" spans="1:7" ht="28.2">
      <c r="A2" s="168"/>
      <c r="F2" s="61"/>
      <c r="G2" s="61"/>
    </row>
    <row r="3" spans="1:7">
      <c r="B3" s="4" t="s">
        <v>86</v>
      </c>
      <c r="E3" s="4" t="s">
        <v>31</v>
      </c>
    </row>
    <row r="4" spans="1:7">
      <c r="B4" s="4" t="s">
        <v>135</v>
      </c>
      <c r="C4" s="4" t="s">
        <v>196</v>
      </c>
    </row>
    <row r="5" spans="1:7">
      <c r="A5" s="169" t="s">
        <v>215</v>
      </c>
      <c r="B5" s="4">
        <f>100-64.4-8.7</f>
        <v>26.899999999999995</v>
      </c>
      <c r="C5" s="4">
        <f>100-59.2-8.3</f>
        <v>32.5</v>
      </c>
    </row>
    <row r="6" spans="1:7" ht="26.4">
      <c r="A6" s="170" t="s">
        <v>232</v>
      </c>
    </row>
    <row r="7" spans="1:7">
      <c r="A7" s="169" t="s">
        <v>209</v>
      </c>
      <c r="B7" s="142">
        <f>B20/B$5*100</f>
        <v>69.88847583643124</v>
      </c>
      <c r="C7" s="142">
        <f>C20/C$5*100</f>
        <v>67.692307692307693</v>
      </c>
    </row>
    <row r="8" spans="1:7">
      <c r="A8" s="169" t="s">
        <v>210</v>
      </c>
      <c r="B8" s="142">
        <f>B22/B$5*100</f>
        <v>10.037174721189594</v>
      </c>
      <c r="C8" s="142">
        <f>C22/C$5*100</f>
        <v>11.076923076923077</v>
      </c>
    </row>
    <row r="9" spans="1:7">
      <c r="A9" s="169" t="s">
        <v>211</v>
      </c>
      <c r="B9" s="142">
        <f t="shared" ref="B9:B12" si="0">B23/B$5*100</f>
        <v>7.806691449814128</v>
      </c>
      <c r="C9" s="142">
        <f t="shared" ref="C9:C12" si="1">C23/C$5*100</f>
        <v>6.7692307692307701</v>
      </c>
    </row>
    <row r="10" spans="1:7">
      <c r="A10" s="169" t="s">
        <v>212</v>
      </c>
      <c r="B10" s="142">
        <f t="shared" si="0"/>
        <v>9.2936802973977723</v>
      </c>
      <c r="C10" s="142">
        <f t="shared" si="1"/>
        <v>10.153846153846153</v>
      </c>
    </row>
    <row r="11" spans="1:7">
      <c r="A11" s="169" t="s">
        <v>213</v>
      </c>
      <c r="B11" s="142">
        <f t="shared" si="0"/>
        <v>2.2304832713754648</v>
      </c>
      <c r="C11" s="142">
        <f t="shared" si="1"/>
        <v>3.0769230769230771</v>
      </c>
    </row>
    <row r="12" spans="1:7">
      <c r="A12" s="169" t="s">
        <v>214</v>
      </c>
      <c r="B12" s="142">
        <f t="shared" si="0"/>
        <v>0.74349442379182173</v>
      </c>
      <c r="C12" s="142">
        <f t="shared" si="1"/>
        <v>1.2307692307692308</v>
      </c>
    </row>
    <row r="13" spans="1:7">
      <c r="A13" s="169"/>
    </row>
    <row r="14" spans="1:7">
      <c r="A14" s="169"/>
    </row>
    <row r="16" spans="1:7">
      <c r="A16" s="171"/>
    </row>
    <row r="17" spans="1:12">
      <c r="A17" s="171"/>
      <c r="J17" s="4" t="s">
        <v>86</v>
      </c>
      <c r="K17" s="4" t="s">
        <v>30</v>
      </c>
      <c r="L17" s="4" t="s">
        <v>31</v>
      </c>
    </row>
    <row r="18" spans="1:12">
      <c r="A18" s="169" t="s">
        <v>208</v>
      </c>
      <c r="B18" s="4">
        <v>64.400000000000006</v>
      </c>
      <c r="C18" s="4">
        <v>58.2</v>
      </c>
      <c r="D18" s="4">
        <v>58.8</v>
      </c>
      <c r="E18" s="4">
        <v>60.3</v>
      </c>
      <c r="I18" s="169" t="s">
        <v>215</v>
      </c>
      <c r="J18" s="4">
        <f>C5</f>
        <v>32.5</v>
      </c>
      <c r="K18" s="4">
        <f>100-58.8-8.4</f>
        <v>32.800000000000004</v>
      </c>
      <c r="L18" s="4">
        <f>100-60.3-8</f>
        <v>31.700000000000003</v>
      </c>
    </row>
    <row r="19" spans="1:12">
      <c r="A19" s="169"/>
      <c r="I19" s="169" t="str">
        <f>A6</f>
        <v>Davon (in Prozent der 
Betroffenen):</v>
      </c>
    </row>
    <row r="20" spans="1:12">
      <c r="A20" s="169" t="s">
        <v>209</v>
      </c>
      <c r="B20" s="4">
        <v>18.8</v>
      </c>
      <c r="C20" s="4">
        <v>22</v>
      </c>
      <c r="D20" s="4">
        <v>23.4</v>
      </c>
      <c r="E20" s="4">
        <v>18.3</v>
      </c>
      <c r="I20" s="169" t="s">
        <v>209</v>
      </c>
      <c r="J20" s="142">
        <f>C20/J$18*100</f>
        <v>67.692307692307693</v>
      </c>
      <c r="K20" s="142">
        <f>D20/K$18*100</f>
        <v>71.341463414634134</v>
      </c>
      <c r="L20" s="142">
        <f>E20/L$18*100</f>
        <v>57.728706624605678</v>
      </c>
    </row>
    <row r="21" spans="1:12">
      <c r="A21" s="169"/>
      <c r="I21" s="169" t="s">
        <v>210</v>
      </c>
      <c r="J21" s="142">
        <f>C22/J$18*100</f>
        <v>11.076923076923077</v>
      </c>
      <c r="K21" s="142">
        <f t="shared" ref="K21" si="2">D22/K$18*100</f>
        <v>10.365853658536583</v>
      </c>
      <c r="L21" s="142">
        <f>E22/L$18*100</f>
        <v>12.618296529968454</v>
      </c>
    </row>
    <row r="22" spans="1:12">
      <c r="A22" s="169" t="s">
        <v>210</v>
      </c>
      <c r="B22" s="4">
        <v>2.7</v>
      </c>
      <c r="C22" s="4">
        <v>3.6</v>
      </c>
      <c r="D22" s="4">
        <v>3.4</v>
      </c>
      <c r="E22" s="4">
        <v>4</v>
      </c>
      <c r="I22" s="169" t="s">
        <v>212</v>
      </c>
      <c r="J22" s="142">
        <f>C23/J$18*100</f>
        <v>6.7692307692307701</v>
      </c>
      <c r="K22" s="142">
        <f>D24/K$18*100</f>
        <v>7.926829268292682</v>
      </c>
      <c r="L22" s="142">
        <f>E24/L$18*100</f>
        <v>15.772870662460567</v>
      </c>
    </row>
    <row r="23" spans="1:12">
      <c r="A23" s="169" t="s">
        <v>211</v>
      </c>
      <c r="B23" s="4">
        <v>2.1</v>
      </c>
      <c r="C23" s="4">
        <v>2.2000000000000002</v>
      </c>
      <c r="D23" s="4">
        <v>1.7</v>
      </c>
      <c r="E23" s="4">
        <v>3.5</v>
      </c>
      <c r="I23" s="169" t="s">
        <v>211</v>
      </c>
      <c r="J23" s="142">
        <f>C23/J$18*100</f>
        <v>6.7692307692307701</v>
      </c>
      <c r="K23" s="142">
        <f>D23/K$18*100</f>
        <v>5.1829268292682915</v>
      </c>
      <c r="L23" s="142">
        <f>E23/L$18*100</f>
        <v>11.041009463722396</v>
      </c>
    </row>
    <row r="24" spans="1:12">
      <c r="A24" s="169" t="s">
        <v>212</v>
      </c>
      <c r="B24" s="4">
        <v>2.5</v>
      </c>
      <c r="C24" s="4">
        <v>3.3</v>
      </c>
      <c r="D24" s="4">
        <v>2.6</v>
      </c>
      <c r="E24" s="4">
        <v>5</v>
      </c>
      <c r="I24" s="169" t="s">
        <v>213</v>
      </c>
      <c r="J24" s="142">
        <f>C25/J$18*100</f>
        <v>3.0769230769230771</v>
      </c>
      <c r="K24" s="142">
        <f t="shared" ref="K24:L25" si="3">D25/K$18*100</f>
        <v>3.3536585365853653</v>
      </c>
      <c r="L24" s="142">
        <f t="shared" si="3"/>
        <v>2.5236593059936907</v>
      </c>
    </row>
    <row r="25" spans="1:12">
      <c r="A25" s="169" t="s">
        <v>213</v>
      </c>
      <c r="B25" s="4">
        <v>0.6</v>
      </c>
      <c r="C25" s="4">
        <v>1</v>
      </c>
      <c r="D25" s="4">
        <v>1.1000000000000001</v>
      </c>
      <c r="E25" s="4">
        <v>0.8</v>
      </c>
      <c r="I25" s="169" t="s">
        <v>214</v>
      </c>
      <c r="J25" s="142">
        <f>C26/J$18*100</f>
        <v>1.2307692307692308</v>
      </c>
      <c r="K25" s="142">
        <f t="shared" si="3"/>
        <v>1.5243902439024388</v>
      </c>
      <c r="L25" s="142">
        <f t="shared" si="3"/>
        <v>0.94637223974763396</v>
      </c>
    </row>
    <row r="26" spans="1:12">
      <c r="A26" s="169" t="s">
        <v>214</v>
      </c>
      <c r="B26" s="4">
        <v>0.2</v>
      </c>
      <c r="C26" s="4">
        <v>0.4</v>
      </c>
      <c r="D26" s="4">
        <v>0.5</v>
      </c>
      <c r="E26" s="4">
        <v>0.3</v>
      </c>
    </row>
    <row r="31" spans="1:12">
      <c r="B31" s="3" t="s">
        <v>722</v>
      </c>
    </row>
    <row r="33" spans="2:2">
      <c r="B33" s="58" t="s">
        <v>720</v>
      </c>
    </row>
    <row r="54" spans="2:2">
      <c r="B54" s="77" t="s">
        <v>715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topLeftCell="A62" zoomScaleNormal="100" workbookViewId="0">
      <selection activeCell="P57" sqref="P57"/>
    </sheetView>
  </sheetViews>
  <sheetFormatPr baseColWidth="10" defaultColWidth="11.44140625" defaultRowHeight="13.2"/>
  <cols>
    <col min="1" max="1" width="49.44140625" style="4" customWidth="1"/>
    <col min="2" max="2" width="11.44140625" style="4" customWidth="1"/>
    <col min="3" max="16384" width="11.44140625" style="4"/>
  </cols>
  <sheetData>
    <row r="1" spans="1:33" ht="28.2">
      <c r="A1" s="168" t="s">
        <v>207</v>
      </c>
      <c r="F1" s="6"/>
      <c r="G1" s="61"/>
      <c r="N1" s="146"/>
    </row>
    <row r="2" spans="1:33">
      <c r="I2" s="58"/>
    </row>
    <row r="3" spans="1:33">
      <c r="F3" s="58"/>
      <c r="G3" s="58"/>
      <c r="H3" s="58"/>
      <c r="I3" s="58"/>
      <c r="J3" s="58"/>
      <c r="K3" s="58"/>
      <c r="L3" s="58"/>
      <c r="M3" s="58"/>
      <c r="N3" s="58"/>
      <c r="O3" s="58"/>
    </row>
    <row r="8" spans="1:33">
      <c r="AC8" s="58" t="s">
        <v>216</v>
      </c>
    </row>
    <row r="10" spans="1:33">
      <c r="J10" s="3" t="s">
        <v>49</v>
      </c>
      <c r="U10" s="3"/>
      <c r="AC10" s="3"/>
    </row>
    <row r="11" spans="1:33" ht="14.4">
      <c r="A11" s="17"/>
      <c r="I11" s="169" t="s">
        <v>217</v>
      </c>
      <c r="J11" s="169" t="s">
        <v>218</v>
      </c>
      <c r="K11" s="58" t="s">
        <v>210</v>
      </c>
      <c r="L11" s="169" t="s">
        <v>211</v>
      </c>
      <c r="M11" s="58" t="s">
        <v>212</v>
      </c>
      <c r="N11" s="169" t="s">
        <v>219</v>
      </c>
      <c r="P11" s="58" t="s">
        <v>220</v>
      </c>
      <c r="T11" s="169"/>
      <c r="U11" s="169"/>
      <c r="V11" s="58"/>
      <c r="W11" s="169"/>
      <c r="X11" s="58"/>
      <c r="AG11" s="58"/>
    </row>
    <row r="12" spans="1:33" ht="14.4">
      <c r="A12" s="17"/>
      <c r="H12" s="58" t="s">
        <v>33</v>
      </c>
      <c r="I12" s="4">
        <v>61.5</v>
      </c>
      <c r="J12" s="4">
        <v>12.8</v>
      </c>
      <c r="K12" s="4">
        <v>5.0999999999999996</v>
      </c>
      <c r="L12" s="4">
        <v>2.6</v>
      </c>
      <c r="M12" s="4">
        <v>1.7</v>
      </c>
      <c r="N12" s="4">
        <v>0.9</v>
      </c>
      <c r="P12" s="4">
        <f t="shared" ref="P12:P19" si="0">J12+K12+L12+M12+N12</f>
        <v>23.099999999999998</v>
      </c>
      <c r="S12" s="58"/>
      <c r="T12" s="58"/>
      <c r="U12" s="142"/>
      <c r="V12" s="142"/>
      <c r="W12" s="142"/>
      <c r="X12" s="142"/>
    </row>
    <row r="13" spans="1:33" ht="14.4">
      <c r="A13" s="17"/>
      <c r="B13" s="17"/>
      <c r="D13" s="172"/>
      <c r="H13" s="58" t="s">
        <v>13</v>
      </c>
      <c r="I13" s="4">
        <v>64</v>
      </c>
      <c r="J13" s="4">
        <v>15.9</v>
      </c>
      <c r="K13" s="4">
        <v>3.9</v>
      </c>
      <c r="L13" s="4">
        <v>1.8</v>
      </c>
      <c r="M13" s="4">
        <v>3.6</v>
      </c>
      <c r="N13" s="4">
        <f>1.8+0.3</f>
        <v>2.1</v>
      </c>
      <c r="P13" s="4">
        <f t="shared" si="0"/>
        <v>27.300000000000004</v>
      </c>
      <c r="S13" s="58"/>
      <c r="T13" s="58"/>
      <c r="U13" s="142"/>
      <c r="V13" s="142"/>
      <c r="W13" s="142"/>
      <c r="X13" s="142"/>
    </row>
    <row r="14" spans="1:33" ht="14.4">
      <c r="A14" s="17"/>
      <c r="B14" s="17"/>
      <c r="D14" s="173"/>
      <c r="H14" s="58" t="s">
        <v>36</v>
      </c>
      <c r="I14" s="4">
        <v>63.2</v>
      </c>
      <c r="J14" s="4">
        <v>23.6</v>
      </c>
      <c r="K14" s="4">
        <v>1.4</v>
      </c>
      <c r="L14" s="4">
        <v>2.8</v>
      </c>
      <c r="M14" s="4">
        <v>3.5</v>
      </c>
      <c r="N14" s="58">
        <v>0.7</v>
      </c>
      <c r="P14" s="4">
        <f t="shared" si="0"/>
        <v>32</v>
      </c>
      <c r="S14" s="58"/>
      <c r="T14" s="58"/>
      <c r="U14" s="142"/>
      <c r="V14" s="142"/>
      <c r="W14" s="142"/>
      <c r="X14" s="142"/>
    </row>
    <row r="15" spans="1:33" ht="14.4">
      <c r="A15" s="17"/>
      <c r="B15" s="17"/>
      <c r="C15" s="24"/>
      <c r="D15" s="163"/>
      <c r="H15" s="58" t="s">
        <v>32</v>
      </c>
      <c r="I15" s="4">
        <v>58.8</v>
      </c>
      <c r="J15" s="4">
        <v>21.1</v>
      </c>
      <c r="K15" s="4">
        <v>3.1</v>
      </c>
      <c r="L15" s="4">
        <v>2.2000000000000002</v>
      </c>
      <c r="M15" s="4">
        <v>4.5999999999999996</v>
      </c>
      <c r="N15" s="4">
        <f>1.5+0.6</f>
        <v>2.1</v>
      </c>
      <c r="P15" s="4">
        <f t="shared" si="0"/>
        <v>33.1</v>
      </c>
      <c r="S15" s="58"/>
      <c r="T15" s="58"/>
      <c r="U15" s="142"/>
      <c r="V15" s="142"/>
      <c r="W15" s="142"/>
      <c r="X15" s="142"/>
    </row>
    <row r="16" spans="1:33" ht="14.4">
      <c r="A16" s="17"/>
      <c r="B16" s="20"/>
      <c r="C16" s="24"/>
      <c r="D16" s="163"/>
      <c r="H16" s="58" t="s">
        <v>0</v>
      </c>
      <c r="I16" s="4">
        <v>53.9</v>
      </c>
      <c r="J16" s="4">
        <v>30.3</v>
      </c>
      <c r="K16" s="4">
        <v>2.2000000000000002</v>
      </c>
      <c r="L16" s="4">
        <v>1.3</v>
      </c>
      <c r="M16" s="4">
        <v>1.3</v>
      </c>
      <c r="N16" s="58">
        <v>0.4</v>
      </c>
      <c r="P16" s="4">
        <f t="shared" si="0"/>
        <v>35.499999999999993</v>
      </c>
      <c r="S16" s="58"/>
      <c r="T16" s="58"/>
      <c r="U16" s="142"/>
      <c r="V16" s="142"/>
      <c r="W16" s="142"/>
      <c r="X16" s="142"/>
    </row>
    <row r="17" spans="1:24" ht="14.4">
      <c r="A17" s="17"/>
      <c r="B17" s="20"/>
      <c r="C17" s="24"/>
      <c r="D17" s="163"/>
      <c r="H17" s="58" t="s">
        <v>39</v>
      </c>
      <c r="I17" s="4">
        <v>56.9</v>
      </c>
      <c r="J17" s="4">
        <v>21.6</v>
      </c>
      <c r="K17" s="4">
        <v>3.9</v>
      </c>
      <c r="L17" s="4">
        <v>3.9</v>
      </c>
      <c r="M17" s="4">
        <v>4.9000000000000004</v>
      </c>
      <c r="N17" s="58">
        <v>2</v>
      </c>
      <c r="P17" s="4">
        <f t="shared" si="0"/>
        <v>36.299999999999997</v>
      </c>
      <c r="S17" s="58"/>
      <c r="T17" s="58"/>
      <c r="U17" s="142"/>
      <c r="V17" s="142"/>
      <c r="W17" s="142"/>
      <c r="X17" s="142"/>
    </row>
    <row r="18" spans="1:24" ht="14.4">
      <c r="A18" s="17"/>
      <c r="B18" s="17"/>
      <c r="C18" s="24"/>
      <c r="D18" s="163"/>
      <c r="H18" s="58" t="s">
        <v>37</v>
      </c>
      <c r="I18" s="4">
        <v>54.7</v>
      </c>
      <c r="J18" s="4">
        <v>25.7</v>
      </c>
      <c r="K18" s="4">
        <v>8.8000000000000007</v>
      </c>
      <c r="L18" s="4">
        <v>1.4</v>
      </c>
      <c r="M18" s="4">
        <v>2</v>
      </c>
      <c r="N18" s="4">
        <v>0.7</v>
      </c>
      <c r="P18" s="4">
        <f t="shared" si="0"/>
        <v>38.6</v>
      </c>
      <c r="S18" s="58"/>
      <c r="T18" s="58"/>
      <c r="U18" s="142"/>
      <c r="V18" s="142"/>
      <c r="W18" s="142"/>
      <c r="X18" s="142"/>
    </row>
    <row r="19" spans="1:24" ht="14.4">
      <c r="A19" s="17"/>
      <c r="B19" s="20"/>
      <c r="C19" s="24"/>
      <c r="D19" s="163"/>
      <c r="H19" s="58" t="s">
        <v>38</v>
      </c>
      <c r="I19" s="4">
        <v>57</v>
      </c>
      <c r="J19" s="4">
        <v>29.9</v>
      </c>
      <c r="K19" s="4">
        <v>0.9</v>
      </c>
      <c r="L19" s="4">
        <v>3.7</v>
      </c>
      <c r="M19" s="4">
        <v>3.7</v>
      </c>
      <c r="N19" s="4">
        <v>0.9</v>
      </c>
      <c r="P19" s="4">
        <f t="shared" si="0"/>
        <v>39.1</v>
      </c>
      <c r="S19" s="58"/>
      <c r="T19" s="58"/>
      <c r="U19" s="142"/>
      <c r="V19" s="142"/>
      <c r="W19" s="142"/>
      <c r="X19" s="142"/>
    </row>
    <row r="20" spans="1:24" ht="14.4">
      <c r="A20" s="17"/>
      <c r="B20" s="17"/>
      <c r="C20" s="24"/>
      <c r="D20" s="163"/>
      <c r="I20" s="169"/>
      <c r="J20" s="169"/>
      <c r="K20" s="58"/>
      <c r="L20" s="169"/>
      <c r="M20" s="58"/>
      <c r="R20" s="58"/>
      <c r="T20" s="169"/>
      <c r="U20" s="169"/>
      <c r="V20" s="58"/>
      <c r="W20" s="169"/>
      <c r="X20" s="58"/>
    </row>
    <row r="21" spans="1:24" ht="14.4">
      <c r="A21" s="17"/>
      <c r="B21" s="17"/>
      <c r="C21" s="24"/>
      <c r="D21" s="163"/>
      <c r="H21" s="58" t="s">
        <v>44</v>
      </c>
      <c r="I21" s="4">
        <v>39.299999999999997</v>
      </c>
      <c r="J21" s="4">
        <v>35.700000000000003</v>
      </c>
      <c r="K21" s="4">
        <v>3.6</v>
      </c>
      <c r="L21" s="58">
        <v>7.1</v>
      </c>
      <c r="M21" s="4">
        <v>7.1</v>
      </c>
      <c r="N21" s="4">
        <v>3.6</v>
      </c>
      <c r="P21" s="4">
        <f>J21+K21+L21+M21+N21</f>
        <v>57.100000000000009</v>
      </c>
      <c r="S21" s="58"/>
      <c r="U21" s="142"/>
      <c r="V21" s="142"/>
      <c r="W21" s="142"/>
      <c r="X21" s="142"/>
    </row>
    <row r="22" spans="1:24" ht="14.4">
      <c r="A22" s="17"/>
      <c r="B22" s="20"/>
      <c r="C22" s="24"/>
      <c r="D22" s="163"/>
      <c r="H22" s="58" t="s">
        <v>145</v>
      </c>
      <c r="I22" s="4">
        <v>58.9</v>
      </c>
      <c r="J22" s="4">
        <v>21.4</v>
      </c>
      <c r="K22" s="4">
        <v>3.4</v>
      </c>
      <c r="L22" s="4">
        <v>2.2999999999999998</v>
      </c>
      <c r="M22" s="4">
        <v>4</v>
      </c>
      <c r="N22" s="4">
        <f>0.6+0.8</f>
        <v>1.4</v>
      </c>
      <c r="P22" s="4">
        <f t="shared" ref="P22:P30" si="1">J22+K22+L22+M22+N22</f>
        <v>32.5</v>
      </c>
      <c r="S22" s="58"/>
      <c r="U22" s="142"/>
      <c r="V22" s="142"/>
      <c r="W22" s="142"/>
      <c r="X22" s="142"/>
    </row>
    <row r="23" spans="1:24" ht="14.4">
      <c r="A23" s="17"/>
      <c r="B23" s="20"/>
      <c r="C23" s="24"/>
      <c r="D23" s="163"/>
      <c r="H23" s="58" t="s">
        <v>146</v>
      </c>
      <c r="I23" s="4">
        <v>57.9</v>
      </c>
      <c r="J23" s="4">
        <v>20.9</v>
      </c>
      <c r="K23" s="4">
        <v>3.8</v>
      </c>
      <c r="L23" s="4">
        <v>3.4</v>
      </c>
      <c r="M23" s="4">
        <v>3.4</v>
      </c>
      <c r="N23" s="4">
        <v>0.7</v>
      </c>
      <c r="P23" s="4">
        <f t="shared" si="1"/>
        <v>32.199999999999996</v>
      </c>
      <c r="S23" s="58"/>
      <c r="U23" s="142"/>
      <c r="V23" s="142"/>
      <c r="W23" s="142"/>
      <c r="X23" s="142"/>
    </row>
    <row r="24" spans="1:24" ht="14.4">
      <c r="A24" s="17"/>
      <c r="B24" s="20"/>
      <c r="C24" s="24"/>
      <c r="H24" s="58" t="s">
        <v>147</v>
      </c>
      <c r="I24" s="4">
        <v>57.6</v>
      </c>
      <c r="J24" s="4">
        <v>24.6</v>
      </c>
      <c r="K24" s="4">
        <v>4.0999999999999996</v>
      </c>
      <c r="L24" s="4">
        <v>0.5</v>
      </c>
      <c r="M24" s="4">
        <v>3.2</v>
      </c>
      <c r="N24" s="4">
        <v>1.6</v>
      </c>
      <c r="P24" s="4">
        <f t="shared" si="1"/>
        <v>34.000000000000007</v>
      </c>
      <c r="S24" s="58"/>
      <c r="U24" s="142"/>
      <c r="V24" s="142"/>
      <c r="W24" s="142"/>
      <c r="X24" s="142"/>
    </row>
    <row r="25" spans="1:24">
      <c r="H25" s="58" t="s">
        <v>148</v>
      </c>
      <c r="I25" s="4">
        <v>67.599999999999994</v>
      </c>
      <c r="J25" s="4">
        <v>19.399999999999999</v>
      </c>
      <c r="K25" s="4">
        <v>2.8</v>
      </c>
      <c r="L25" s="4">
        <v>1.9</v>
      </c>
      <c r="M25" s="4">
        <v>0.9</v>
      </c>
      <c r="N25" s="4">
        <f>1.4+0.5</f>
        <v>1.9</v>
      </c>
      <c r="P25" s="4">
        <f t="shared" si="1"/>
        <v>26.899999999999995</v>
      </c>
      <c r="S25" s="58"/>
      <c r="U25" s="142"/>
      <c r="V25" s="142"/>
      <c r="W25" s="142"/>
      <c r="X25" s="142"/>
    </row>
    <row r="26" spans="1:24" ht="14.4">
      <c r="A26" s="17"/>
      <c r="U26" s="142"/>
      <c r="V26" s="142"/>
      <c r="W26" s="142"/>
      <c r="X26" s="142"/>
    </row>
    <row r="27" spans="1:24" ht="14.4">
      <c r="A27" s="17"/>
      <c r="U27" s="142"/>
      <c r="V27" s="142"/>
      <c r="W27" s="142"/>
      <c r="X27" s="142"/>
    </row>
    <row r="28" spans="1:24" ht="14.4">
      <c r="A28" s="17"/>
      <c r="H28" s="58" t="s">
        <v>34</v>
      </c>
      <c r="I28" s="4">
        <v>59.2</v>
      </c>
      <c r="J28" s="4">
        <v>22</v>
      </c>
      <c r="K28" s="4">
        <v>3.6</v>
      </c>
      <c r="L28" s="4">
        <v>2.2000000000000002</v>
      </c>
      <c r="M28" s="4">
        <v>3.3</v>
      </c>
      <c r="N28" s="4">
        <f>1+0.4</f>
        <v>1.4</v>
      </c>
      <c r="P28" s="4">
        <f t="shared" si="1"/>
        <v>32.5</v>
      </c>
      <c r="S28" s="58"/>
      <c r="U28" s="142"/>
      <c r="V28" s="142"/>
      <c r="W28" s="142"/>
      <c r="X28" s="142"/>
    </row>
    <row r="29" spans="1:24" ht="14.4">
      <c r="A29" s="18"/>
      <c r="H29" s="58" t="s">
        <v>31</v>
      </c>
      <c r="I29" s="4">
        <v>60.3</v>
      </c>
      <c r="J29" s="4">
        <v>18.3</v>
      </c>
      <c r="K29" s="4">
        <v>4</v>
      </c>
      <c r="L29" s="4">
        <v>3.5</v>
      </c>
      <c r="M29" s="4">
        <v>5</v>
      </c>
      <c r="N29" s="4">
        <f>0.8+0.3</f>
        <v>1.1000000000000001</v>
      </c>
      <c r="P29" s="4">
        <f t="shared" si="1"/>
        <v>31.900000000000002</v>
      </c>
      <c r="S29" s="58"/>
      <c r="U29" s="142"/>
      <c r="V29" s="142"/>
      <c r="W29" s="142"/>
      <c r="X29" s="142"/>
    </row>
    <row r="30" spans="1:24" ht="14.4">
      <c r="A30" s="17"/>
      <c r="H30" s="58" t="s">
        <v>30</v>
      </c>
      <c r="I30" s="4">
        <v>58.8</v>
      </c>
      <c r="J30" s="4">
        <v>23.4</v>
      </c>
      <c r="K30" s="4">
        <v>3.4</v>
      </c>
      <c r="L30" s="4">
        <v>1.7</v>
      </c>
      <c r="M30" s="4">
        <v>2.6</v>
      </c>
      <c r="N30" s="4">
        <f>1.1+0.5</f>
        <v>1.6</v>
      </c>
      <c r="P30" s="4">
        <f t="shared" si="1"/>
        <v>32.699999999999996</v>
      </c>
      <c r="S30" s="58"/>
      <c r="U30" s="142"/>
      <c r="V30" s="142"/>
      <c r="W30" s="142"/>
      <c r="X30" s="142"/>
    </row>
    <row r="31" spans="1:24" ht="14.4">
      <c r="A31" s="19"/>
      <c r="B31" s="20"/>
      <c r="C31" s="24"/>
      <c r="D31" s="24"/>
      <c r="F31" s="17"/>
    </row>
    <row r="32" spans="1:24" ht="14.4">
      <c r="A32" s="17"/>
    </row>
    <row r="33" spans="1:8" ht="14.4">
      <c r="A33" s="17"/>
      <c r="H33" s="21"/>
    </row>
    <row r="34" spans="1:8" ht="14.4">
      <c r="A34" s="17"/>
    </row>
    <row r="35" spans="1:8" ht="14.4">
      <c r="A35" s="17"/>
    </row>
    <row r="36" spans="1:8" ht="14.4">
      <c r="A36" s="21"/>
    </row>
    <row r="37" spans="1:8">
      <c r="A37" s="22"/>
    </row>
    <row r="38" spans="1:8">
      <c r="A38" s="22"/>
    </row>
    <row r="60" spans="2:27">
      <c r="L60" s="58"/>
      <c r="M60" s="16"/>
      <c r="N60" s="78"/>
      <c r="O60" s="16"/>
      <c r="P60" s="78"/>
      <c r="Q60" s="78"/>
      <c r="S60" s="58"/>
      <c r="U60" s="16"/>
      <c r="V60" s="16"/>
      <c r="W60" s="16"/>
      <c r="X60" s="16"/>
      <c r="Y60" s="16"/>
      <c r="Z60" s="16"/>
      <c r="AA60" s="16"/>
    </row>
    <row r="61" spans="2:27">
      <c r="L61" s="58"/>
      <c r="S61" s="58"/>
      <c r="T61" s="58"/>
      <c r="U61" s="58"/>
      <c r="V61" s="58"/>
      <c r="W61" s="58"/>
      <c r="X61" s="58"/>
      <c r="Y61" s="58"/>
      <c r="Z61" s="58"/>
      <c r="AA61" s="58"/>
    </row>
    <row r="62" spans="2:27">
      <c r="L62" s="58"/>
      <c r="S62" s="58"/>
      <c r="T62" s="58"/>
      <c r="U62" s="58"/>
      <c r="V62" s="58"/>
      <c r="W62" s="58"/>
      <c r="X62" s="58"/>
      <c r="Y62" s="58"/>
      <c r="Z62" s="58"/>
      <c r="AA62" s="58"/>
    </row>
    <row r="63" spans="2:27">
      <c r="L63" s="58"/>
      <c r="M63" s="79"/>
      <c r="S63" s="58"/>
      <c r="T63" s="58"/>
      <c r="U63" s="58"/>
      <c r="V63" s="58"/>
      <c r="W63" s="58"/>
      <c r="X63" s="58"/>
      <c r="Y63" s="58"/>
      <c r="Z63" s="58"/>
      <c r="AA63" s="58"/>
    </row>
    <row r="64" spans="2:27">
      <c r="B64" s="3" t="s">
        <v>722</v>
      </c>
      <c r="L64" s="58"/>
      <c r="M64" s="79"/>
      <c r="P64" s="79"/>
      <c r="S64" s="58"/>
      <c r="T64" s="58"/>
      <c r="U64" s="58"/>
      <c r="V64" s="79"/>
      <c r="W64" s="58"/>
      <c r="X64" s="79"/>
      <c r="Y64" s="79"/>
      <c r="Z64" s="79"/>
      <c r="AA64" s="79"/>
    </row>
    <row r="66" spans="2:2">
      <c r="B66" s="58" t="s">
        <v>721</v>
      </c>
    </row>
    <row r="88" spans="2:2">
      <c r="B88" s="77" t="s">
        <v>715</v>
      </c>
    </row>
  </sheetData>
  <sortState ref="H12:P19">
    <sortCondition ref="P12:P19"/>
  </sortState>
  <pageMargins left="0.78740157499999996" right="0.78740157499999996" top="0.984251969" bottom="0.984251969" header="0.4921259845" footer="0.492125984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3" zoomScaleNormal="100" workbookViewId="0">
      <selection activeCell="P57" sqref="P57"/>
    </sheetView>
  </sheetViews>
  <sheetFormatPr baseColWidth="10" defaultColWidth="11.44140625" defaultRowHeight="13.2"/>
  <cols>
    <col min="1" max="1" width="64.44140625" style="4" customWidth="1"/>
    <col min="2" max="16384" width="11.44140625" style="4"/>
  </cols>
  <sheetData>
    <row r="1" spans="1:7" ht="28.2">
      <c r="A1" s="174" t="s">
        <v>221</v>
      </c>
      <c r="F1" s="61"/>
      <c r="G1" s="61"/>
    </row>
    <row r="2" spans="1:7" ht="28.2">
      <c r="A2" s="174"/>
      <c r="F2" s="61"/>
      <c r="G2" s="61"/>
    </row>
    <row r="3" spans="1:7">
      <c r="B3" s="4" t="s">
        <v>135</v>
      </c>
      <c r="C3" s="4" t="s">
        <v>196</v>
      </c>
    </row>
    <row r="4" spans="1:7">
      <c r="A4" s="175" t="s">
        <v>222</v>
      </c>
      <c r="B4" s="142">
        <v>47.9</v>
      </c>
      <c r="C4" s="4">
        <v>46.7</v>
      </c>
    </row>
    <row r="5" spans="1:7">
      <c r="A5" s="176" t="s">
        <v>234</v>
      </c>
      <c r="B5" s="142">
        <v>40.700000000000003</v>
      </c>
      <c r="C5" s="4">
        <v>45.3</v>
      </c>
    </row>
    <row r="6" spans="1:7">
      <c r="A6" s="175" t="s">
        <v>223</v>
      </c>
      <c r="B6" s="142">
        <v>46.5</v>
      </c>
      <c r="C6" s="4">
        <v>44.6</v>
      </c>
    </row>
    <row r="7" spans="1:7">
      <c r="A7" s="175" t="s">
        <v>224</v>
      </c>
      <c r="B7" s="142">
        <v>41.9</v>
      </c>
      <c r="C7" s="4">
        <v>41.7</v>
      </c>
    </row>
    <row r="8" spans="1:7">
      <c r="A8" s="175" t="s">
        <v>227</v>
      </c>
      <c r="B8" s="142">
        <v>34.700000000000003</v>
      </c>
      <c r="C8" s="4">
        <v>37.200000000000003</v>
      </c>
    </row>
    <row r="9" spans="1:7">
      <c r="A9" s="175" t="s">
        <v>226</v>
      </c>
      <c r="B9" s="142">
        <v>36.799999999999997</v>
      </c>
      <c r="C9" s="4">
        <v>36.9</v>
      </c>
    </row>
    <row r="10" spans="1:7">
      <c r="A10" s="177" t="s">
        <v>228</v>
      </c>
      <c r="B10" s="142">
        <v>30.8</v>
      </c>
      <c r="C10" s="4">
        <v>30.1</v>
      </c>
    </row>
    <row r="11" spans="1:7">
      <c r="A11" s="175" t="s">
        <v>230</v>
      </c>
      <c r="B11" s="142">
        <v>26</v>
      </c>
      <c r="C11" s="4">
        <v>29.4</v>
      </c>
    </row>
    <row r="12" spans="1:7">
      <c r="A12" s="176" t="s">
        <v>229</v>
      </c>
      <c r="B12" s="142">
        <v>27.8</v>
      </c>
      <c r="C12" s="4">
        <v>27.2</v>
      </c>
    </row>
    <row r="13" spans="1:7">
      <c r="A13" s="176" t="s">
        <v>233</v>
      </c>
      <c r="B13" s="142">
        <v>22.4</v>
      </c>
      <c r="C13" s="4">
        <v>25</v>
      </c>
    </row>
    <row r="14" spans="1:7">
      <c r="A14" s="177" t="s">
        <v>231</v>
      </c>
      <c r="B14" s="142">
        <v>21.9</v>
      </c>
      <c r="C14" s="4">
        <v>23.1</v>
      </c>
    </row>
    <row r="15" spans="1:7">
      <c r="A15" s="175" t="s">
        <v>219</v>
      </c>
      <c r="B15" s="142">
        <v>1.8</v>
      </c>
      <c r="C15" s="4">
        <v>3.7</v>
      </c>
    </row>
    <row r="25" spans="2:2">
      <c r="B25" s="3" t="s">
        <v>723</v>
      </c>
    </row>
    <row r="47" spans="2:2">
      <c r="B47" s="77" t="s">
        <v>715</v>
      </c>
    </row>
  </sheetData>
  <sortState ref="A4:C15">
    <sortCondition descending="1" ref="C4:C15"/>
  </sortState>
  <pageMargins left="0.78740157499999996" right="0.78740157499999996" top="0.984251969" bottom="0.984251969" header="0.4921259845" footer="0.492125984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22" zoomScaleNormal="100" workbookViewId="0">
      <selection activeCell="P57" sqref="P57"/>
    </sheetView>
  </sheetViews>
  <sheetFormatPr baseColWidth="10" defaultColWidth="11.5546875" defaultRowHeight="13.2"/>
  <cols>
    <col min="1" max="1" width="16.109375" style="4" bestFit="1" customWidth="1"/>
    <col min="2" max="16384" width="11.5546875" style="4"/>
  </cols>
  <sheetData>
    <row r="1" spans="1:14" ht="28.2">
      <c r="A1" s="174" t="s">
        <v>221</v>
      </c>
      <c r="G1" s="146"/>
    </row>
    <row r="2" spans="1:14">
      <c r="B2" s="58"/>
    </row>
    <row r="3" spans="1:14">
      <c r="A3" s="58"/>
      <c r="B3" s="58"/>
      <c r="C3" s="58"/>
      <c r="D3" s="58"/>
      <c r="E3" s="58"/>
      <c r="F3" s="58"/>
      <c r="G3" s="58"/>
      <c r="H3" s="58"/>
    </row>
    <row r="11" spans="1:14">
      <c r="B11" s="4" t="s">
        <v>222</v>
      </c>
      <c r="C11" s="4" t="s">
        <v>223</v>
      </c>
      <c r="D11" s="4" t="s">
        <v>224</v>
      </c>
      <c r="E11" s="4" t="s">
        <v>225</v>
      </c>
      <c r="F11" s="4" t="s">
        <v>227</v>
      </c>
      <c r="G11" s="4" t="s">
        <v>226</v>
      </c>
      <c r="I11" s="4" t="s">
        <v>222</v>
      </c>
      <c r="J11" s="4" t="s">
        <v>223</v>
      </c>
      <c r="K11" s="4" t="s">
        <v>224</v>
      </c>
      <c r="L11" s="4" t="s">
        <v>225</v>
      </c>
      <c r="M11" s="4" t="s">
        <v>226</v>
      </c>
      <c r="N11" s="4" t="s">
        <v>227</v>
      </c>
    </row>
    <row r="12" spans="1:14">
      <c r="A12" s="3" t="s">
        <v>39</v>
      </c>
      <c r="B12" s="4">
        <v>40.200000000000003</v>
      </c>
      <c r="C12" s="4">
        <v>37.299999999999997</v>
      </c>
      <c r="D12" s="4">
        <v>34.299999999999997</v>
      </c>
      <c r="E12" s="4">
        <v>48</v>
      </c>
      <c r="F12" s="4">
        <v>29.4</v>
      </c>
      <c r="G12" s="4">
        <v>32.4</v>
      </c>
      <c r="H12" s="58" t="s">
        <v>44</v>
      </c>
      <c r="I12" s="4">
        <v>35.700000000000003</v>
      </c>
      <c r="J12" s="4">
        <v>42.9</v>
      </c>
      <c r="K12" s="4">
        <v>42.9</v>
      </c>
      <c r="L12" s="4">
        <v>67.900000000000006</v>
      </c>
      <c r="M12" s="4">
        <v>42.9</v>
      </c>
      <c r="N12" s="4">
        <v>28.6</v>
      </c>
    </row>
    <row r="13" spans="1:14">
      <c r="A13" s="3" t="s">
        <v>13</v>
      </c>
      <c r="B13" s="4">
        <v>41.7</v>
      </c>
      <c r="C13" s="4">
        <v>48.3</v>
      </c>
      <c r="D13" s="4">
        <v>41.7</v>
      </c>
      <c r="E13" s="4">
        <v>44.1</v>
      </c>
      <c r="F13" s="4">
        <v>36</v>
      </c>
      <c r="G13" s="4">
        <v>38.4</v>
      </c>
      <c r="H13" s="58" t="s">
        <v>145</v>
      </c>
      <c r="I13" s="4">
        <v>47.5</v>
      </c>
      <c r="J13" s="4">
        <v>46.2</v>
      </c>
      <c r="K13" s="4">
        <v>43.2</v>
      </c>
      <c r="L13" s="4">
        <v>46.8</v>
      </c>
      <c r="M13" s="4">
        <v>38.799999999999997</v>
      </c>
      <c r="N13" s="4">
        <v>37.299999999999997</v>
      </c>
    </row>
    <row r="14" spans="1:14">
      <c r="A14" s="3" t="s">
        <v>0</v>
      </c>
      <c r="B14" s="4">
        <v>46.1</v>
      </c>
      <c r="C14" s="4">
        <v>46.1</v>
      </c>
      <c r="D14" s="4">
        <v>40.799999999999997</v>
      </c>
      <c r="E14" s="4">
        <v>46.1</v>
      </c>
      <c r="F14" s="4">
        <v>34.6</v>
      </c>
      <c r="G14" s="4">
        <v>32</v>
      </c>
      <c r="H14" s="58" t="s">
        <v>146</v>
      </c>
      <c r="I14" s="4">
        <v>46.6</v>
      </c>
      <c r="J14" s="4">
        <v>47.4</v>
      </c>
      <c r="K14" s="4">
        <v>38.200000000000003</v>
      </c>
      <c r="L14" s="4">
        <v>44.7</v>
      </c>
      <c r="M14" s="4">
        <v>37.700000000000003</v>
      </c>
      <c r="N14" s="4">
        <v>36.5</v>
      </c>
    </row>
    <row r="15" spans="1:14">
      <c r="A15" s="3" t="s">
        <v>38</v>
      </c>
      <c r="B15" s="4">
        <v>46.7</v>
      </c>
      <c r="C15" s="4">
        <v>43.9</v>
      </c>
      <c r="D15" s="4">
        <v>47.7</v>
      </c>
      <c r="E15" s="4">
        <v>43.9</v>
      </c>
      <c r="F15" s="4">
        <v>33.6</v>
      </c>
      <c r="G15" s="4">
        <v>33.6</v>
      </c>
      <c r="H15" s="58" t="s">
        <v>147</v>
      </c>
      <c r="I15" s="4">
        <v>49.2</v>
      </c>
      <c r="J15" s="4">
        <v>43.5</v>
      </c>
      <c r="K15" s="4">
        <v>43</v>
      </c>
      <c r="L15" s="4">
        <v>44.1</v>
      </c>
      <c r="M15" s="4">
        <v>33.799999999999997</v>
      </c>
      <c r="N15" s="4">
        <v>38.4</v>
      </c>
    </row>
    <row r="16" spans="1:14">
      <c r="A16" s="3" t="s">
        <v>32</v>
      </c>
      <c r="B16" s="4">
        <v>48</v>
      </c>
      <c r="C16" s="4">
        <v>42.1</v>
      </c>
      <c r="D16" s="4">
        <v>44.3</v>
      </c>
      <c r="E16" s="4">
        <v>45.5</v>
      </c>
      <c r="F16" s="4">
        <v>41.5</v>
      </c>
      <c r="G16" s="4">
        <v>39</v>
      </c>
      <c r="H16" s="58" t="s">
        <v>148</v>
      </c>
      <c r="I16" s="4">
        <v>42.1</v>
      </c>
      <c r="J16" s="4">
        <v>38</v>
      </c>
      <c r="K16" s="4">
        <v>43.1</v>
      </c>
      <c r="L16" s="4">
        <v>42.1</v>
      </c>
      <c r="M16" s="4">
        <v>35.6</v>
      </c>
      <c r="N16" s="4">
        <v>37</v>
      </c>
    </row>
    <row r="17" spans="1:8">
      <c r="A17" s="3" t="s">
        <v>37</v>
      </c>
      <c r="B17" s="4">
        <v>50</v>
      </c>
      <c r="C17" s="4">
        <v>45.9</v>
      </c>
      <c r="D17" s="4">
        <v>38.5</v>
      </c>
      <c r="E17" s="4">
        <v>47.3</v>
      </c>
      <c r="F17" s="4">
        <v>39.200000000000003</v>
      </c>
      <c r="G17" s="4">
        <v>36.5</v>
      </c>
      <c r="H17" s="58"/>
    </row>
    <row r="18" spans="1:8">
      <c r="A18" s="3" t="s">
        <v>36</v>
      </c>
      <c r="B18" s="4">
        <v>52.1</v>
      </c>
      <c r="C18" s="4">
        <v>41.7</v>
      </c>
      <c r="D18" s="4">
        <v>41.7</v>
      </c>
      <c r="E18" s="4">
        <v>47.9</v>
      </c>
      <c r="F18" s="4">
        <v>39.6</v>
      </c>
      <c r="G18" s="4">
        <v>38.200000000000003</v>
      </c>
      <c r="H18" s="58"/>
    </row>
    <row r="19" spans="1:8">
      <c r="A19" s="3" t="s">
        <v>33</v>
      </c>
      <c r="B19" s="4">
        <v>53</v>
      </c>
      <c r="C19" s="4">
        <v>47</v>
      </c>
      <c r="D19" s="4">
        <v>41.9</v>
      </c>
      <c r="E19" s="4">
        <v>39.299999999999997</v>
      </c>
      <c r="F19" s="4">
        <v>37.6</v>
      </c>
      <c r="G19" s="4">
        <v>41.9</v>
      </c>
      <c r="H19" s="58"/>
    </row>
    <row r="24" spans="1:8">
      <c r="B24" s="3" t="s">
        <v>722</v>
      </c>
    </row>
    <row r="26" spans="1:8">
      <c r="B26" s="4" t="s">
        <v>724</v>
      </c>
      <c r="H26" s="4" t="s">
        <v>725</v>
      </c>
    </row>
    <row r="34" spans="1:8" ht="14.4">
      <c r="A34" s="21"/>
    </row>
    <row r="46" spans="1:8">
      <c r="B46" s="77" t="s">
        <v>715</v>
      </c>
      <c r="H46" s="77" t="s">
        <v>715</v>
      </c>
    </row>
    <row r="61" spans="5:20" ht="26.4">
      <c r="E61" s="58"/>
      <c r="F61" s="16"/>
      <c r="G61" s="78"/>
      <c r="H61" s="16"/>
      <c r="I61" s="78"/>
      <c r="J61" s="78"/>
      <c r="L61" s="58" t="s">
        <v>83</v>
      </c>
      <c r="M61" s="4" t="s">
        <v>0</v>
      </c>
      <c r="N61" s="16" t="s">
        <v>26</v>
      </c>
      <c r="O61" s="16" t="s">
        <v>23</v>
      </c>
      <c r="P61" s="16" t="s">
        <v>24</v>
      </c>
      <c r="Q61" s="16" t="s">
        <v>15</v>
      </c>
      <c r="R61" s="16" t="s">
        <v>64</v>
      </c>
      <c r="S61" s="16" t="s">
        <v>33</v>
      </c>
      <c r="T61" s="16" t="s">
        <v>27</v>
      </c>
    </row>
    <row r="62" spans="5:20">
      <c r="E62" s="58"/>
      <c r="L62" s="58" t="s">
        <v>84</v>
      </c>
      <c r="M62" s="58">
        <v>94.3</v>
      </c>
      <c r="N62" s="58">
        <v>90.9</v>
      </c>
      <c r="O62" s="58">
        <v>88.9</v>
      </c>
      <c r="P62" s="58">
        <v>86.3</v>
      </c>
      <c r="Q62" s="58">
        <v>84.4</v>
      </c>
      <c r="R62" s="58">
        <v>82.3</v>
      </c>
      <c r="S62" s="58">
        <v>78.900000000000006</v>
      </c>
      <c r="T62" s="58">
        <v>76.900000000000006</v>
      </c>
    </row>
    <row r="63" spans="5:20">
      <c r="E63" s="58"/>
      <c r="L63" s="58" t="s">
        <v>93</v>
      </c>
      <c r="M63" s="58">
        <v>57.1</v>
      </c>
      <c r="N63" s="58">
        <v>22.7</v>
      </c>
      <c r="O63" s="58">
        <v>66.7</v>
      </c>
      <c r="P63" s="58">
        <v>62.7</v>
      </c>
      <c r="Q63" s="58">
        <v>71.900000000000006</v>
      </c>
      <c r="R63" s="58">
        <v>62.9</v>
      </c>
      <c r="S63" s="58">
        <v>63.2</v>
      </c>
      <c r="T63" s="58">
        <v>61.5</v>
      </c>
    </row>
    <row r="64" spans="5:20">
      <c r="E64" s="58"/>
      <c r="F64" s="79"/>
      <c r="L64" s="58" t="s">
        <v>82</v>
      </c>
      <c r="M64" s="58">
        <v>17.100000000000001</v>
      </c>
      <c r="N64" s="58">
        <v>4.5</v>
      </c>
      <c r="O64" s="58">
        <v>11.1</v>
      </c>
      <c r="P64" s="58">
        <v>3.9</v>
      </c>
      <c r="Q64" s="58">
        <v>9.4</v>
      </c>
      <c r="R64" s="58">
        <v>17.7</v>
      </c>
      <c r="S64" s="58">
        <v>10.5</v>
      </c>
      <c r="T64" s="58">
        <v>7.7</v>
      </c>
    </row>
    <row r="65" spans="5:20">
      <c r="E65" s="58"/>
      <c r="F65" s="79"/>
      <c r="I65" s="79"/>
      <c r="L65" s="58" t="s">
        <v>85</v>
      </c>
      <c r="M65" s="58">
        <v>5.7</v>
      </c>
      <c r="N65" s="58">
        <v>4.5</v>
      </c>
      <c r="O65" s="79">
        <v>0.4</v>
      </c>
      <c r="P65" s="58">
        <v>3.9</v>
      </c>
      <c r="Q65" s="79">
        <v>0.4</v>
      </c>
      <c r="R65" s="79">
        <v>3.2</v>
      </c>
      <c r="S65" s="79">
        <v>0.4</v>
      </c>
      <c r="T65" s="79">
        <v>0.4</v>
      </c>
    </row>
  </sheetData>
  <sortState ref="A12:G19">
    <sortCondition ref="B12:B19"/>
  </sortState>
  <pageMargins left="0.78740157499999996" right="0.78740157499999996" top="0.984251969" bottom="0.984251969" header="0.4921259845" footer="0.492125984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topLeftCell="G64" zoomScaleNormal="100" workbookViewId="0">
      <selection activeCell="P57" sqref="P57"/>
    </sheetView>
  </sheetViews>
  <sheetFormatPr baseColWidth="10" defaultColWidth="11.5546875" defaultRowHeight="13.2"/>
  <cols>
    <col min="1" max="1" width="20.5546875" style="179" customWidth="1"/>
    <col min="2" max="16384" width="11.5546875" style="179"/>
  </cols>
  <sheetData>
    <row r="1" spans="1:21">
      <c r="A1" s="178" t="s">
        <v>112</v>
      </c>
    </row>
    <row r="2" spans="1:21">
      <c r="A2" s="180" t="s">
        <v>113</v>
      </c>
    </row>
    <row r="3" spans="1:21">
      <c r="A3" s="180" t="s">
        <v>238</v>
      </c>
    </row>
    <row r="5" spans="1:21">
      <c r="A5" s="178" t="s">
        <v>114</v>
      </c>
      <c r="L5" s="181"/>
      <c r="M5" s="181"/>
      <c r="N5" s="181"/>
      <c r="O5" s="181"/>
      <c r="P5" s="181"/>
    </row>
    <row r="7" spans="1:21">
      <c r="A7" s="182" t="s">
        <v>115</v>
      </c>
      <c r="B7" s="182">
        <v>2001</v>
      </c>
      <c r="C7" s="182">
        <v>2002</v>
      </c>
      <c r="D7" s="182">
        <v>2003</v>
      </c>
      <c r="E7" s="182">
        <v>2004</v>
      </c>
      <c r="F7" s="182">
        <v>2005</v>
      </c>
      <c r="G7" s="182">
        <v>2006</v>
      </c>
      <c r="H7" s="182">
        <v>2007</v>
      </c>
      <c r="I7" s="182">
        <v>2008</v>
      </c>
      <c r="J7" s="182">
        <v>2009</v>
      </c>
      <c r="K7" s="182">
        <v>2010</v>
      </c>
      <c r="L7" s="182">
        <v>2011</v>
      </c>
      <c r="M7" s="182">
        <v>2012</v>
      </c>
      <c r="N7" s="182">
        <v>2013</v>
      </c>
      <c r="O7" s="182">
        <v>2014</v>
      </c>
      <c r="P7" s="182">
        <v>2015</v>
      </c>
      <c r="Q7" s="183">
        <v>2016</v>
      </c>
      <c r="R7" s="183">
        <v>2017</v>
      </c>
      <c r="S7" s="183">
        <v>2018</v>
      </c>
      <c r="T7" s="180" t="s">
        <v>116</v>
      </c>
      <c r="U7" s="180"/>
    </row>
    <row r="8" spans="1:21">
      <c r="A8" s="184" t="s">
        <v>117</v>
      </c>
      <c r="B8" s="185">
        <v>7.5</v>
      </c>
      <c r="C8" s="185">
        <v>8.1</v>
      </c>
      <c r="D8" s="185">
        <v>9.8000000000000007</v>
      </c>
      <c r="E8" s="185">
        <v>11.8</v>
      </c>
      <c r="F8" s="185">
        <v>13.1</v>
      </c>
      <c r="G8" s="185">
        <v>15.8</v>
      </c>
      <c r="H8" s="185">
        <v>16.8</v>
      </c>
      <c r="I8" s="185">
        <v>17.8</v>
      </c>
      <c r="J8" s="185">
        <v>19.100000000000001</v>
      </c>
      <c r="K8" s="185">
        <v>20.3</v>
      </c>
      <c r="L8" s="185">
        <v>21</v>
      </c>
      <c r="M8" s="185">
        <v>22</v>
      </c>
      <c r="N8" s="185">
        <v>23.3</v>
      </c>
      <c r="O8" s="185">
        <v>25</v>
      </c>
      <c r="P8" s="185">
        <v>26</v>
      </c>
      <c r="Q8" s="185">
        <v>26.8</v>
      </c>
      <c r="R8" s="185">
        <v>26.9</v>
      </c>
      <c r="S8" s="185">
        <v>27.4</v>
      </c>
      <c r="T8" s="186"/>
      <c r="U8" s="180">
        <v>14.010000000000002</v>
      </c>
    </row>
    <row r="9" spans="1:21">
      <c r="A9" s="187" t="s">
        <v>118</v>
      </c>
      <c r="B9" s="188">
        <v>53.533190578158454</v>
      </c>
      <c r="C9" s="188">
        <v>57.815845824411127</v>
      </c>
      <c r="D9" s="188">
        <v>69.950035688793719</v>
      </c>
      <c r="E9" s="188">
        <v>84.22555317630264</v>
      </c>
      <c r="F9" s="188">
        <v>93.50463954318343</v>
      </c>
      <c r="G9" s="188">
        <v>112.77658815132048</v>
      </c>
      <c r="H9" s="188">
        <v>119.91434689507494</v>
      </c>
      <c r="I9" s="188">
        <v>127.0521056388294</v>
      </c>
      <c r="J9" s="188">
        <v>136.33119200571019</v>
      </c>
      <c r="K9" s="188">
        <v>144.89650249821554</v>
      </c>
      <c r="L9" s="188">
        <v>149.89293361884367</v>
      </c>
      <c r="M9" s="188">
        <v>157.03069236259813</v>
      </c>
      <c r="N9" s="188">
        <v>166.30977872947895</v>
      </c>
      <c r="O9" s="188">
        <v>178.44396859386151</v>
      </c>
      <c r="P9" s="188">
        <v>185.58172733761597</v>
      </c>
      <c r="Q9" s="188">
        <v>191.29193433261955</v>
      </c>
      <c r="R9" s="188">
        <v>192.00571020699496</v>
      </c>
      <c r="S9" s="188">
        <v>195.57458957887221</v>
      </c>
      <c r="T9" s="186"/>
      <c r="U9" s="180"/>
    </row>
    <row r="10" spans="1:21">
      <c r="A10" s="184" t="s">
        <v>119</v>
      </c>
      <c r="B10" s="185">
        <v>8.5</v>
      </c>
      <c r="C10" s="185">
        <v>8.3000000000000007</v>
      </c>
      <c r="D10" s="185">
        <v>8.6999999999999993</v>
      </c>
      <c r="E10" s="185">
        <v>9.6</v>
      </c>
      <c r="F10" s="185">
        <v>9.8000000000000007</v>
      </c>
      <c r="G10" s="185">
        <v>11.5</v>
      </c>
      <c r="H10" s="185">
        <v>10.1</v>
      </c>
      <c r="I10" s="185">
        <v>10.8</v>
      </c>
      <c r="J10" s="185">
        <v>9.9</v>
      </c>
      <c r="K10" s="185">
        <v>10.5</v>
      </c>
      <c r="L10" s="185">
        <v>11.2</v>
      </c>
      <c r="M10" s="185">
        <v>10.199999999999999</v>
      </c>
      <c r="N10" s="185">
        <v>10</v>
      </c>
      <c r="O10" s="185">
        <v>10.3</v>
      </c>
      <c r="P10" s="185">
        <v>10.6</v>
      </c>
      <c r="Q10" s="185">
        <v>10.7</v>
      </c>
      <c r="R10" s="185">
        <v>10</v>
      </c>
      <c r="S10" s="185">
        <v>9.9</v>
      </c>
      <c r="T10" s="186"/>
      <c r="U10" s="180">
        <v>9.77</v>
      </c>
    </row>
    <row r="11" spans="1:21">
      <c r="A11" s="187" t="s">
        <v>120</v>
      </c>
      <c r="B11" s="188">
        <v>87.001023541453435</v>
      </c>
      <c r="C11" s="188">
        <v>84.95394063459571</v>
      </c>
      <c r="D11" s="188">
        <v>89.048106448311145</v>
      </c>
      <c r="E11" s="188">
        <v>98.25997952917092</v>
      </c>
      <c r="F11" s="188">
        <v>100.30706243602867</v>
      </c>
      <c r="G11" s="188">
        <v>117.70726714431936</v>
      </c>
      <c r="H11" s="188">
        <v>103.37768679631525</v>
      </c>
      <c r="I11" s="188">
        <v>110.54247697031731</v>
      </c>
      <c r="J11" s="188">
        <v>101.33060388945754</v>
      </c>
      <c r="K11" s="188">
        <v>107.47185261003071</v>
      </c>
      <c r="L11" s="188">
        <v>114.63664278403276</v>
      </c>
      <c r="M11" s="188">
        <v>104.40122824974412</v>
      </c>
      <c r="N11" s="188">
        <v>102.35414534288638</v>
      </c>
      <c r="O11" s="188">
        <v>105.42476970317298</v>
      </c>
      <c r="P11" s="188">
        <v>108.49539406345956</v>
      </c>
      <c r="Q11" s="188">
        <v>109.51893551688843</v>
      </c>
      <c r="R11" s="188">
        <v>102.35414534288638</v>
      </c>
      <c r="S11" s="188">
        <v>101.33060388945754</v>
      </c>
      <c r="T11" s="186"/>
      <c r="U11" s="180"/>
    </row>
    <row r="12" spans="1:21">
      <c r="A12" s="179" t="s">
        <v>121</v>
      </c>
      <c r="B12" s="186">
        <v>185.4</v>
      </c>
      <c r="C12" s="186">
        <v>189.7</v>
      </c>
      <c r="D12" s="186">
        <v>198.5</v>
      </c>
      <c r="E12" s="186">
        <v>206.7</v>
      </c>
      <c r="F12" s="186">
        <v>207.5</v>
      </c>
      <c r="G12" s="186">
        <v>221.2</v>
      </c>
      <c r="H12" s="186">
        <v>211.3</v>
      </c>
      <c r="I12" s="186">
        <v>218.9</v>
      </c>
      <c r="J12" s="186">
        <v>207</v>
      </c>
      <c r="K12" s="186">
        <v>208.1</v>
      </c>
      <c r="L12" s="186">
        <v>212.3</v>
      </c>
      <c r="M12" s="186">
        <v>205.5</v>
      </c>
      <c r="N12" s="186">
        <v>200</v>
      </c>
      <c r="O12" s="186">
        <v>200.8</v>
      </c>
      <c r="P12" s="186">
        <v>199</v>
      </c>
      <c r="Q12" s="186">
        <v>197.2</v>
      </c>
      <c r="R12" s="186">
        <v>193.1</v>
      </c>
      <c r="S12" s="186">
        <v>190.1</v>
      </c>
      <c r="T12" s="186"/>
      <c r="U12" s="180">
        <v>205.43</v>
      </c>
    </row>
    <row r="13" spans="1:21">
      <c r="A13" s="179" t="s">
        <v>122</v>
      </c>
      <c r="B13" s="188">
        <v>90.2497200993039</v>
      </c>
      <c r="C13" s="188">
        <v>92.342890522319038</v>
      </c>
      <c r="D13" s="188">
        <v>96.626588132210472</v>
      </c>
      <c r="E13" s="188">
        <v>100.61821545051841</v>
      </c>
      <c r="F13" s="188">
        <v>101.0076425059631</v>
      </c>
      <c r="G13" s="188">
        <v>107.67658083045319</v>
      </c>
      <c r="H13" s="188">
        <v>102.85742101932532</v>
      </c>
      <c r="I13" s="188">
        <v>106.55697804604975</v>
      </c>
      <c r="J13" s="188">
        <v>100.76425059631018</v>
      </c>
      <c r="K13" s="188">
        <v>101.29971279754659</v>
      </c>
      <c r="L13" s="188">
        <v>103.34420483863116</v>
      </c>
      <c r="M13" s="188">
        <v>100.03407486735141</v>
      </c>
      <c r="N13" s="188">
        <v>97.356763861169242</v>
      </c>
      <c r="O13" s="188">
        <v>97.746190916613926</v>
      </c>
      <c r="P13" s="188">
        <v>96.8699800418634</v>
      </c>
      <c r="Q13" s="188">
        <v>95.993769167112873</v>
      </c>
      <c r="R13" s="188">
        <v>93.997955507958906</v>
      </c>
      <c r="S13" s="188">
        <v>92.537604050041367</v>
      </c>
      <c r="T13" s="186"/>
      <c r="U13" s="180"/>
    </row>
    <row r="14" spans="1:21">
      <c r="A14" s="184" t="s">
        <v>123</v>
      </c>
      <c r="B14" s="185">
        <v>50.6</v>
      </c>
      <c r="C14" s="185">
        <v>50.3</v>
      </c>
      <c r="D14" s="185">
        <v>53.5</v>
      </c>
      <c r="E14" s="185">
        <v>56.7</v>
      </c>
      <c r="F14" s="185">
        <v>58.7</v>
      </c>
      <c r="G14" s="185">
        <v>71.099999999999994</v>
      </c>
      <c r="H14" s="185">
        <v>65.3</v>
      </c>
      <c r="I14" s="185">
        <v>63.6</v>
      </c>
      <c r="J14" s="185">
        <v>66.2</v>
      </c>
      <c r="K14" s="185">
        <v>67.900000000000006</v>
      </c>
      <c r="L14" s="185">
        <v>68.5</v>
      </c>
      <c r="M14" s="185">
        <v>68.2</v>
      </c>
      <c r="N14" s="185">
        <v>70.7</v>
      </c>
      <c r="O14" s="185">
        <v>72.2</v>
      </c>
      <c r="P14" s="185">
        <v>74.2</v>
      </c>
      <c r="Q14" s="185">
        <v>76.400000000000006</v>
      </c>
      <c r="R14" s="185">
        <v>75</v>
      </c>
      <c r="S14" s="185">
        <v>74.8</v>
      </c>
      <c r="T14" s="186"/>
      <c r="U14" s="180">
        <v>60.39</v>
      </c>
    </row>
    <row r="15" spans="1:21">
      <c r="A15" s="187" t="s">
        <v>124</v>
      </c>
      <c r="B15" s="188">
        <v>83.788706739526404</v>
      </c>
      <c r="C15" s="188">
        <v>83.291935750952135</v>
      </c>
      <c r="D15" s="188">
        <v>88.590826295744336</v>
      </c>
      <c r="E15" s="188">
        <v>93.889716840536522</v>
      </c>
      <c r="F15" s="188">
        <v>97.201523431031632</v>
      </c>
      <c r="G15" s="188">
        <v>117.73472429210132</v>
      </c>
      <c r="H15" s="188">
        <v>108.1304851796655</v>
      </c>
      <c r="I15" s="188">
        <v>105.31544957774466</v>
      </c>
      <c r="J15" s="188">
        <v>109.62079814538832</v>
      </c>
      <c r="K15" s="188">
        <v>112.43583374730916</v>
      </c>
      <c r="L15" s="188">
        <v>113.42937572445769</v>
      </c>
      <c r="M15" s="188">
        <v>112.93260473588343</v>
      </c>
      <c r="N15" s="188">
        <v>117.07236297400232</v>
      </c>
      <c r="O15" s="188">
        <v>119.55621791687365</v>
      </c>
      <c r="P15" s="188">
        <v>122.86802450736877</v>
      </c>
      <c r="Q15" s="188">
        <v>126.51101175691339</v>
      </c>
      <c r="R15" s="188">
        <v>124.19274714356681</v>
      </c>
      <c r="S15" s="188">
        <v>123.8615664845173</v>
      </c>
      <c r="T15" s="180"/>
      <c r="U15" s="180"/>
    </row>
    <row r="16" spans="1:21">
      <c r="A16" s="184" t="s">
        <v>125</v>
      </c>
      <c r="B16" s="185">
        <v>428.9</v>
      </c>
      <c r="C16" s="185">
        <v>409.4</v>
      </c>
      <c r="D16" s="185">
        <v>384.8</v>
      </c>
      <c r="E16" s="185">
        <v>364.5</v>
      </c>
      <c r="F16" s="185">
        <v>351.6</v>
      </c>
      <c r="G16" s="185">
        <v>324.8</v>
      </c>
      <c r="H16" s="185">
        <v>329.7</v>
      </c>
      <c r="I16" s="185">
        <v>318.3</v>
      </c>
      <c r="J16" s="185">
        <v>307.10000000000002</v>
      </c>
      <c r="K16" s="185">
        <v>320.2</v>
      </c>
      <c r="L16" s="185">
        <v>315.2</v>
      </c>
      <c r="M16" s="185">
        <v>321.89999999999998</v>
      </c>
      <c r="N16" s="185">
        <v>316.5</v>
      </c>
      <c r="O16" s="185">
        <v>300</v>
      </c>
      <c r="P16" s="185">
        <v>283.60000000000002</v>
      </c>
      <c r="Q16" s="185">
        <v>275.2</v>
      </c>
      <c r="R16" s="185">
        <v>287.5</v>
      </c>
      <c r="S16" s="185">
        <v>290.2</v>
      </c>
      <c r="T16" s="186"/>
      <c r="U16" s="180">
        <v>353.92999999999995</v>
      </c>
    </row>
    <row r="17" spans="1:21">
      <c r="A17" s="187" t="s">
        <v>126</v>
      </c>
      <c r="B17" s="188">
        <v>82.520401025880147</v>
      </c>
      <c r="C17" s="188">
        <v>86.450903761602333</v>
      </c>
      <c r="D17" s="188">
        <v>91.977650727650712</v>
      </c>
      <c r="E17" s="188">
        <v>97.100137174211227</v>
      </c>
      <c r="F17" s="188">
        <v>100.6626848691695</v>
      </c>
      <c r="G17" s="188">
        <v>108.96859605911328</v>
      </c>
      <c r="H17" s="188">
        <v>107.34910524719442</v>
      </c>
      <c r="I17" s="188">
        <v>111.19384228715046</v>
      </c>
      <c r="J17" s="188">
        <v>115.24910452621293</v>
      </c>
      <c r="K17" s="188">
        <v>110.53404122423484</v>
      </c>
      <c r="L17" s="188">
        <v>112.28743654822333</v>
      </c>
      <c r="M17" s="188">
        <v>109.95029512270891</v>
      </c>
      <c r="N17" s="188">
        <v>111.82622432859397</v>
      </c>
      <c r="O17" s="188">
        <v>117.97666666666665</v>
      </c>
      <c r="P17" s="188">
        <v>124.7990126939351</v>
      </c>
      <c r="Q17" s="188">
        <v>128.60828488372093</v>
      </c>
      <c r="R17" s="188">
        <v>123.10608695652172</v>
      </c>
      <c r="S17" s="188">
        <v>121.96071674707096</v>
      </c>
      <c r="T17" s="186"/>
      <c r="U17" s="180"/>
    </row>
    <row r="19" spans="1:21">
      <c r="A19" s="178" t="s">
        <v>127</v>
      </c>
    </row>
    <row r="20" spans="1:21">
      <c r="B20" s="189">
        <v>36892</v>
      </c>
      <c r="C20" s="189">
        <v>37257</v>
      </c>
      <c r="D20" s="189">
        <v>37622</v>
      </c>
      <c r="E20" s="189">
        <v>37987</v>
      </c>
      <c r="F20" s="189">
        <v>38353</v>
      </c>
      <c r="G20" s="189">
        <v>38718</v>
      </c>
      <c r="H20" s="189">
        <v>39083</v>
      </c>
      <c r="I20" s="189">
        <v>39448</v>
      </c>
      <c r="J20" s="189">
        <v>39814</v>
      </c>
      <c r="K20" s="189">
        <v>40179</v>
      </c>
      <c r="L20" s="189">
        <v>40544</v>
      </c>
      <c r="M20" s="189">
        <v>40909</v>
      </c>
      <c r="N20" s="189">
        <v>41275</v>
      </c>
      <c r="O20" s="189">
        <v>41640</v>
      </c>
      <c r="P20" s="189">
        <v>42005</v>
      </c>
      <c r="Q20" s="189">
        <v>42370</v>
      </c>
      <c r="R20" s="189">
        <v>42736</v>
      </c>
      <c r="S20" s="189">
        <v>43101</v>
      </c>
    </row>
    <row r="21" spans="1:21">
      <c r="A21" s="184"/>
      <c r="B21" s="183">
        <v>2001</v>
      </c>
      <c r="C21" s="183">
        <v>2002</v>
      </c>
      <c r="D21" s="183">
        <v>2003</v>
      </c>
      <c r="E21" s="190">
        <v>2004</v>
      </c>
      <c r="F21" s="190">
        <v>2005</v>
      </c>
      <c r="G21" s="190">
        <v>2006</v>
      </c>
      <c r="H21" s="190">
        <v>2007</v>
      </c>
      <c r="I21" s="190">
        <v>2008</v>
      </c>
      <c r="J21" s="190">
        <v>2009</v>
      </c>
      <c r="K21" s="190">
        <v>2010</v>
      </c>
      <c r="L21" s="190">
        <v>2011</v>
      </c>
      <c r="M21" s="190">
        <v>2012</v>
      </c>
      <c r="N21" s="190">
        <v>2013</v>
      </c>
      <c r="O21" s="190">
        <v>2014</v>
      </c>
      <c r="P21" s="190">
        <v>2015</v>
      </c>
      <c r="Q21" s="190">
        <v>2016</v>
      </c>
      <c r="R21" s="190">
        <v>2017</v>
      </c>
      <c r="S21" s="190">
        <v>2018</v>
      </c>
      <c r="T21" s="180"/>
    </row>
    <row r="22" spans="1:21">
      <c r="A22" s="184" t="s">
        <v>117</v>
      </c>
      <c r="B22" s="185">
        <v>53.5</v>
      </c>
      <c r="C22" s="185">
        <v>57.8</v>
      </c>
      <c r="D22" s="185">
        <v>70</v>
      </c>
      <c r="E22" s="185">
        <v>84.2</v>
      </c>
      <c r="F22" s="185">
        <v>93.5</v>
      </c>
      <c r="G22" s="185">
        <v>112.8</v>
      </c>
      <c r="H22" s="185">
        <v>119.9</v>
      </c>
      <c r="I22" s="185">
        <v>127.1</v>
      </c>
      <c r="J22" s="185">
        <v>136.30000000000001</v>
      </c>
      <c r="K22" s="185">
        <v>144.9</v>
      </c>
      <c r="L22" s="185">
        <v>149.9</v>
      </c>
      <c r="M22" s="185">
        <v>157</v>
      </c>
      <c r="N22" s="185">
        <v>166.3</v>
      </c>
      <c r="O22" s="185">
        <v>178.4</v>
      </c>
      <c r="P22" s="185">
        <v>185.6</v>
      </c>
      <c r="Q22" s="185">
        <v>191.3</v>
      </c>
      <c r="R22" s="185">
        <v>192</v>
      </c>
      <c r="S22" s="185">
        <v>195.6</v>
      </c>
      <c r="T22" s="180"/>
    </row>
    <row r="23" spans="1:21">
      <c r="A23" s="191" t="s">
        <v>119</v>
      </c>
      <c r="B23" s="192">
        <v>87</v>
      </c>
      <c r="C23" s="192">
        <v>85</v>
      </c>
      <c r="D23" s="192">
        <v>89</v>
      </c>
      <c r="E23" s="192">
        <v>98.3</v>
      </c>
      <c r="F23" s="192">
        <v>100.3</v>
      </c>
      <c r="G23" s="192">
        <v>117.7</v>
      </c>
      <c r="H23" s="192">
        <v>103.4</v>
      </c>
      <c r="I23" s="192">
        <v>110.5</v>
      </c>
      <c r="J23" s="192">
        <v>101.3</v>
      </c>
      <c r="K23" s="192">
        <v>107.5</v>
      </c>
      <c r="L23" s="192">
        <v>114.6</v>
      </c>
      <c r="M23" s="192">
        <v>104.4</v>
      </c>
      <c r="N23" s="192">
        <v>102.4</v>
      </c>
      <c r="O23" s="192">
        <v>105.4</v>
      </c>
      <c r="P23" s="192">
        <v>108.5</v>
      </c>
      <c r="Q23" s="192">
        <v>109.5</v>
      </c>
      <c r="R23" s="192">
        <v>102.4</v>
      </c>
      <c r="S23" s="192">
        <v>101.3</v>
      </c>
      <c r="T23" s="180"/>
    </row>
    <row r="24" spans="1:21">
      <c r="A24" s="191" t="s">
        <v>128</v>
      </c>
      <c r="B24" s="192">
        <v>90.2</v>
      </c>
      <c r="C24" s="192">
        <v>92.3</v>
      </c>
      <c r="D24" s="192">
        <v>96.6</v>
      </c>
      <c r="E24" s="192">
        <v>100.6</v>
      </c>
      <c r="F24" s="192">
        <v>101</v>
      </c>
      <c r="G24" s="192">
        <v>107.7</v>
      </c>
      <c r="H24" s="192">
        <v>102.9</v>
      </c>
      <c r="I24" s="192">
        <v>106.6</v>
      </c>
      <c r="J24" s="192">
        <v>100.8</v>
      </c>
      <c r="K24" s="192">
        <v>101.3</v>
      </c>
      <c r="L24" s="192">
        <v>103.3</v>
      </c>
      <c r="M24" s="192">
        <v>100</v>
      </c>
      <c r="N24" s="192">
        <v>97.4</v>
      </c>
      <c r="O24" s="192">
        <v>97.7</v>
      </c>
      <c r="P24" s="192">
        <v>96.9</v>
      </c>
      <c r="Q24" s="192">
        <v>96</v>
      </c>
      <c r="R24" s="192">
        <v>94</v>
      </c>
      <c r="S24" s="192">
        <v>92.5</v>
      </c>
      <c r="T24" s="180"/>
    </row>
    <row r="25" spans="1:21">
      <c r="A25" s="191" t="s">
        <v>123</v>
      </c>
      <c r="B25" s="192">
        <v>83.8</v>
      </c>
      <c r="C25" s="192">
        <v>83.3</v>
      </c>
      <c r="D25" s="192">
        <v>88.6</v>
      </c>
      <c r="E25" s="192">
        <v>93.9</v>
      </c>
      <c r="F25" s="192">
        <v>97.2</v>
      </c>
      <c r="G25" s="192">
        <v>117.7</v>
      </c>
      <c r="H25" s="192">
        <v>108.1</v>
      </c>
      <c r="I25" s="192">
        <v>105.3</v>
      </c>
      <c r="J25" s="192">
        <v>109.6</v>
      </c>
      <c r="K25" s="192">
        <v>112.4</v>
      </c>
      <c r="L25" s="192">
        <v>113.4</v>
      </c>
      <c r="M25" s="192">
        <v>112.9</v>
      </c>
      <c r="N25" s="192">
        <v>117.1</v>
      </c>
      <c r="O25" s="192">
        <v>119.6</v>
      </c>
      <c r="P25" s="192">
        <v>122.9</v>
      </c>
      <c r="Q25" s="192">
        <v>126.5</v>
      </c>
      <c r="R25" s="192">
        <v>124.2</v>
      </c>
      <c r="S25" s="192">
        <v>123.9</v>
      </c>
      <c r="T25" s="180"/>
    </row>
    <row r="26" spans="1:21">
      <c r="A26" s="187" t="s">
        <v>125</v>
      </c>
      <c r="B26" s="188">
        <v>82.5</v>
      </c>
      <c r="C26" s="188">
        <v>86.5</v>
      </c>
      <c r="D26" s="188">
        <v>92</v>
      </c>
      <c r="E26" s="188">
        <v>97.1</v>
      </c>
      <c r="F26" s="188">
        <v>100.7</v>
      </c>
      <c r="G26" s="188">
        <v>109</v>
      </c>
      <c r="H26" s="188">
        <v>107.3</v>
      </c>
      <c r="I26" s="188">
        <v>111.2</v>
      </c>
      <c r="J26" s="188">
        <v>115.2</v>
      </c>
      <c r="K26" s="188">
        <v>110.5</v>
      </c>
      <c r="L26" s="188">
        <v>112.3</v>
      </c>
      <c r="M26" s="188">
        <v>110</v>
      </c>
      <c r="N26" s="188">
        <v>111.8</v>
      </c>
      <c r="O26" s="188">
        <v>118</v>
      </c>
      <c r="P26" s="188">
        <v>124.8</v>
      </c>
      <c r="Q26" s="188">
        <v>128.6</v>
      </c>
      <c r="R26" s="188">
        <v>123.1</v>
      </c>
      <c r="S26" s="188">
        <v>122</v>
      </c>
      <c r="T26" s="180"/>
    </row>
    <row r="27" spans="1:21">
      <c r="A27" s="187" t="s">
        <v>127</v>
      </c>
      <c r="B27" s="188">
        <v>79.400000000000006</v>
      </c>
      <c r="C27" s="188">
        <v>80.97999999999999</v>
      </c>
      <c r="D27" s="188">
        <v>87.240000000000009</v>
      </c>
      <c r="E27" s="188">
        <v>94.820000000000007</v>
      </c>
      <c r="F27" s="188">
        <v>98.54</v>
      </c>
      <c r="G27" s="188">
        <v>112.98000000000002</v>
      </c>
      <c r="H27" s="188">
        <v>108.32000000000001</v>
      </c>
      <c r="I27" s="188">
        <v>112.14000000000001</v>
      </c>
      <c r="J27" s="188">
        <v>112.64000000000001</v>
      </c>
      <c r="K27" s="188">
        <v>115.32000000000002</v>
      </c>
      <c r="L27" s="188">
        <v>118.70000000000002</v>
      </c>
      <c r="M27" s="188">
        <v>116.86</v>
      </c>
      <c r="N27" s="188">
        <v>119.00000000000001</v>
      </c>
      <c r="O27" s="188">
        <v>123.82000000000002</v>
      </c>
      <c r="P27" s="188">
        <v>127.74</v>
      </c>
      <c r="Q27" s="188">
        <v>130.38000000000002</v>
      </c>
      <c r="R27" s="188">
        <v>127.14000000000001</v>
      </c>
      <c r="S27" s="188">
        <v>127.06000000000002</v>
      </c>
      <c r="T27" s="186"/>
      <c r="U27" s="179">
        <v>100.23800000000001</v>
      </c>
    </row>
    <row r="28" spans="1:21">
      <c r="A28" s="187" t="s">
        <v>129</v>
      </c>
      <c r="B28" s="188">
        <v>79.2</v>
      </c>
      <c r="C28" s="188">
        <v>80.8</v>
      </c>
      <c r="D28" s="188">
        <v>87</v>
      </c>
      <c r="E28" s="188">
        <v>94.6</v>
      </c>
      <c r="F28" s="188">
        <v>98.3</v>
      </c>
      <c r="G28" s="188">
        <v>112.7</v>
      </c>
      <c r="H28" s="188">
        <v>108.1</v>
      </c>
      <c r="I28" s="188">
        <v>111.9</v>
      </c>
      <c r="J28" s="188">
        <v>112.4</v>
      </c>
      <c r="K28" s="188">
        <v>115</v>
      </c>
      <c r="L28" s="188">
        <v>118.4</v>
      </c>
      <c r="M28" s="188">
        <v>116.6</v>
      </c>
      <c r="N28" s="188">
        <v>118.7</v>
      </c>
      <c r="O28" s="188">
        <v>123.5</v>
      </c>
      <c r="P28" s="188">
        <v>127.4</v>
      </c>
      <c r="Q28" s="188">
        <v>130.1</v>
      </c>
      <c r="R28" s="188">
        <v>126.8</v>
      </c>
      <c r="S28" s="188">
        <v>126.8</v>
      </c>
      <c r="T28" s="186"/>
      <c r="U28" s="179">
        <v>100</v>
      </c>
    </row>
    <row r="29" spans="1:21">
      <c r="B29" s="192"/>
      <c r="C29" s="192"/>
      <c r="D29" s="192"/>
      <c r="E29" s="192"/>
      <c r="F29" s="192"/>
      <c r="G29" s="192"/>
      <c r="H29" s="185" t="s">
        <v>153</v>
      </c>
      <c r="I29" s="185">
        <f>I28</f>
        <v>111.9</v>
      </c>
      <c r="J29" s="185">
        <f t="shared" ref="J29:P29" si="0">J28</f>
        <v>112.4</v>
      </c>
      <c r="K29" s="185">
        <f t="shared" si="0"/>
        <v>115</v>
      </c>
      <c r="L29" s="185">
        <f t="shared" si="0"/>
        <v>118.4</v>
      </c>
      <c r="M29" s="185">
        <f t="shared" si="0"/>
        <v>116.6</v>
      </c>
      <c r="N29" s="185">
        <f t="shared" si="0"/>
        <v>118.7</v>
      </c>
      <c r="O29" s="185">
        <f t="shared" si="0"/>
        <v>123.5</v>
      </c>
      <c r="P29" s="185">
        <f t="shared" si="0"/>
        <v>127.4</v>
      </c>
      <c r="Q29" s="185">
        <f>Q28</f>
        <v>130.1</v>
      </c>
      <c r="R29" s="185">
        <f>R28</f>
        <v>126.8</v>
      </c>
      <c r="S29" s="185">
        <f>S28</f>
        <v>126.8</v>
      </c>
      <c r="T29" s="186"/>
    </row>
    <row r="30" spans="1:21">
      <c r="B30" s="192"/>
      <c r="C30" s="192"/>
      <c r="D30" s="192"/>
      <c r="E30" s="192"/>
      <c r="F30" s="192"/>
      <c r="G30" s="192"/>
      <c r="H30" s="193" t="s">
        <v>154</v>
      </c>
      <c r="I30" s="193"/>
      <c r="J30" s="193"/>
      <c r="K30" s="193"/>
      <c r="L30" s="193"/>
      <c r="M30" s="193">
        <v>113.61412679809015</v>
      </c>
      <c r="N30" s="193">
        <v>114.54107208118127</v>
      </c>
      <c r="O30" s="193">
        <v>115.9</v>
      </c>
      <c r="P30" s="193">
        <v>117.6</v>
      </c>
      <c r="Q30" s="193">
        <v>119.4</v>
      </c>
      <c r="R30" s="193">
        <v>121.4</v>
      </c>
      <c r="S30" s="193"/>
      <c r="T30" s="186"/>
    </row>
    <row r="31" spans="1:21">
      <c r="I31" s="192"/>
      <c r="J31" s="192"/>
      <c r="K31" s="192"/>
      <c r="L31" s="192"/>
      <c r="M31" s="192"/>
      <c r="N31" s="192"/>
      <c r="O31" s="192"/>
      <c r="P31" s="192"/>
      <c r="Q31" s="192"/>
      <c r="R31" s="192"/>
    </row>
    <row r="32" spans="1:21">
      <c r="I32" s="192"/>
      <c r="J32" s="192"/>
      <c r="K32" s="192"/>
      <c r="L32" s="192"/>
      <c r="M32" s="192"/>
      <c r="N32" s="192"/>
      <c r="O32" s="192"/>
      <c r="P32" s="192"/>
      <c r="Q32" s="192"/>
      <c r="R32" s="192"/>
    </row>
    <row r="33" spans="9:20">
      <c r="I33" s="178" t="s">
        <v>130</v>
      </c>
    </row>
    <row r="34" spans="9:20"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79" t="s">
        <v>155</v>
      </c>
    </row>
    <row r="35" spans="9:20">
      <c r="I35" s="184" t="s">
        <v>117</v>
      </c>
      <c r="J35" s="185">
        <v>1.8400000000000034</v>
      </c>
      <c r="K35" s="185">
        <v>1.7199999999999989</v>
      </c>
      <c r="L35" s="185">
        <v>1</v>
      </c>
      <c r="M35" s="185">
        <v>1.419999999999999</v>
      </c>
      <c r="N35" s="185">
        <v>1.8600000000000023</v>
      </c>
      <c r="O35" s="185">
        <v>2.419999999999999</v>
      </c>
      <c r="P35" s="185">
        <v>1.4399999999999977</v>
      </c>
      <c r="Q35" s="185">
        <v>1.1400000000000035</v>
      </c>
      <c r="R35" s="185">
        <v>0.13999999999999774</v>
      </c>
      <c r="S35" s="185">
        <v>0.71999999999999886</v>
      </c>
      <c r="T35" s="185">
        <v>27.700000000000003</v>
      </c>
    </row>
    <row r="36" spans="9:20">
      <c r="I36" s="191" t="s">
        <v>119</v>
      </c>
      <c r="J36" s="192">
        <v>-1.8400000000000007</v>
      </c>
      <c r="K36" s="192">
        <v>1.2400000000000007</v>
      </c>
      <c r="L36" s="192">
        <v>1.419999999999999</v>
      </c>
      <c r="M36" s="192">
        <v>-2.0399999999999978</v>
      </c>
      <c r="N36" s="192">
        <v>-0.4</v>
      </c>
      <c r="O36" s="192">
        <v>0.60000000000000009</v>
      </c>
      <c r="P36" s="192">
        <v>0.61999999999999889</v>
      </c>
      <c r="Q36" s="192">
        <v>0.2</v>
      </c>
      <c r="R36" s="192">
        <v>-1.419999999999999</v>
      </c>
      <c r="S36" s="192">
        <v>-0.22000000000000172</v>
      </c>
      <c r="T36" s="192">
        <v>3.0800000000000014</v>
      </c>
    </row>
    <row r="37" spans="9:20">
      <c r="I37" s="191" t="s">
        <v>128</v>
      </c>
      <c r="J37" s="192">
        <v>-1.1599999999999995</v>
      </c>
      <c r="K37" s="192">
        <v>0.1</v>
      </c>
      <c r="L37" s="192">
        <v>0.4</v>
      </c>
      <c r="M37" s="192">
        <v>-0.65999999999999948</v>
      </c>
      <c r="N37" s="192">
        <v>-0.51999999999999891</v>
      </c>
      <c r="O37" s="192">
        <v>5.9999999999999436E-2</v>
      </c>
      <c r="P37" s="192">
        <v>-0.15999999999999945</v>
      </c>
      <c r="Q37" s="192">
        <v>-0.18000000000000116</v>
      </c>
      <c r="R37" s="192">
        <v>-0.4</v>
      </c>
      <c r="S37" s="192">
        <v>-0.30000000000000004</v>
      </c>
      <c r="T37" s="192">
        <v>0.75999999999999945</v>
      </c>
    </row>
    <row r="38" spans="9:20">
      <c r="I38" s="191" t="s">
        <v>123</v>
      </c>
      <c r="J38" s="192">
        <v>0.85999999999999943</v>
      </c>
      <c r="K38" s="192">
        <v>0.56000000000000227</v>
      </c>
      <c r="L38" s="192">
        <v>0.2</v>
      </c>
      <c r="M38" s="192">
        <v>-0.1</v>
      </c>
      <c r="N38" s="192">
        <v>0.83999999999999775</v>
      </c>
      <c r="O38" s="192">
        <v>0.5</v>
      </c>
      <c r="P38" s="192">
        <v>0.66000000000000236</v>
      </c>
      <c r="Q38" s="192">
        <v>0.71999999999999886</v>
      </c>
      <c r="R38" s="192">
        <v>-0.45999999999999946</v>
      </c>
      <c r="S38" s="192">
        <v>-5.9999999999999436E-2</v>
      </c>
      <c r="T38" s="192">
        <v>8.0800000000000018</v>
      </c>
    </row>
    <row r="39" spans="9:20">
      <c r="I39" s="191" t="s">
        <v>125</v>
      </c>
      <c r="J39" s="192">
        <v>0.8</v>
      </c>
      <c r="K39" s="192">
        <v>-0.94000000000000061</v>
      </c>
      <c r="L39" s="192">
        <v>0.35999999999999943</v>
      </c>
      <c r="M39" s="192">
        <v>-0.45999999999999946</v>
      </c>
      <c r="N39" s="192">
        <v>0.35999999999999943</v>
      </c>
      <c r="O39" s="192">
        <v>1.2400000000000007</v>
      </c>
      <c r="P39" s="192">
        <v>1.3599999999999994</v>
      </c>
      <c r="Q39" s="192">
        <v>0.75999999999999945</v>
      </c>
      <c r="R39" s="192">
        <v>-1.1000000000000001</v>
      </c>
      <c r="S39" s="188">
        <v>-0.21999999999999886</v>
      </c>
      <c r="T39" s="188">
        <v>8.1199999999999992</v>
      </c>
    </row>
    <row r="40" spans="9:20">
      <c r="I40" s="182" t="s">
        <v>127</v>
      </c>
      <c r="J40" s="193">
        <v>0.50000000000000266</v>
      </c>
      <c r="K40" s="193">
        <v>2.6800000000000015</v>
      </c>
      <c r="L40" s="193">
        <v>3.3799999999999986</v>
      </c>
      <c r="M40" s="193">
        <v>-1.8399999999999979</v>
      </c>
      <c r="N40" s="193">
        <v>2.1400000000000006</v>
      </c>
      <c r="O40" s="193">
        <v>4.8199999999999994</v>
      </c>
      <c r="P40" s="193">
        <v>3.919999999999999</v>
      </c>
      <c r="Q40" s="193">
        <v>2.6400000000000006</v>
      </c>
      <c r="R40" s="193">
        <v>-3.2400000000000011</v>
      </c>
      <c r="S40" s="193">
        <v>-8.0000000000001237E-2</v>
      </c>
      <c r="T40" s="193">
        <v>47.74</v>
      </c>
    </row>
    <row r="41" spans="9:20">
      <c r="I41" s="187" t="s">
        <v>131</v>
      </c>
      <c r="J41" s="188">
        <v>-2.6645352591003757E-15</v>
      </c>
      <c r="K41" s="188">
        <v>5.3290705182007514E-15</v>
      </c>
      <c r="L41" s="188">
        <v>0</v>
      </c>
      <c r="M41" s="188">
        <v>-1.9761969838327786E-14</v>
      </c>
      <c r="N41" s="188">
        <v>1.4210854715202004E-14</v>
      </c>
      <c r="O41" s="188">
        <v>7.9936057773011271E-15</v>
      </c>
      <c r="P41" s="188">
        <v>-2.5757174171303632E-14</v>
      </c>
      <c r="Q41" s="188">
        <v>2.8421709430404007E-14</v>
      </c>
      <c r="R41" s="188">
        <v>-7.9936057773011271E-15</v>
      </c>
      <c r="S41" s="188">
        <v>2.9420910152566648E-15</v>
      </c>
      <c r="T41" s="188">
        <v>0</v>
      </c>
    </row>
    <row r="43" spans="9:20">
      <c r="I43" s="178" t="s">
        <v>132</v>
      </c>
    </row>
    <row r="45" spans="9:20">
      <c r="I45" s="184" t="s">
        <v>117</v>
      </c>
      <c r="J45" s="185">
        <v>9.2000000000000171</v>
      </c>
      <c r="K45" s="185">
        <v>8.5999999999999943</v>
      </c>
      <c r="L45" s="185">
        <v>5</v>
      </c>
      <c r="M45" s="185">
        <v>7.0999999999999943</v>
      </c>
      <c r="N45" s="185">
        <v>9.3000000000000114</v>
      </c>
      <c r="O45" s="185">
        <v>12.099999999999994</v>
      </c>
      <c r="P45" s="185">
        <v>7.1999999999999886</v>
      </c>
      <c r="Q45" s="185">
        <v>5.7000000000000171</v>
      </c>
      <c r="R45" s="185">
        <v>0.69999999999998863</v>
      </c>
      <c r="S45" s="179">
        <v>3.5999999999999943</v>
      </c>
    </row>
    <row r="46" spans="9:20">
      <c r="I46" s="191" t="s">
        <v>119</v>
      </c>
      <c r="J46" s="192">
        <v>-9.2000000000000028</v>
      </c>
      <c r="K46" s="192">
        <v>6.2000000000000028</v>
      </c>
      <c r="L46" s="192">
        <v>7.0999999999999943</v>
      </c>
      <c r="M46" s="192">
        <v>-10.199999999999989</v>
      </c>
      <c r="N46" s="192">
        <v>-2</v>
      </c>
      <c r="O46" s="192">
        <v>3</v>
      </c>
      <c r="P46" s="192">
        <v>3.0999999999999943</v>
      </c>
      <c r="Q46" s="192">
        <v>1</v>
      </c>
      <c r="R46" s="192">
        <v>-7.0999999999999943</v>
      </c>
      <c r="S46" s="179">
        <v>-1.1000000000000085</v>
      </c>
    </row>
    <row r="47" spans="9:20">
      <c r="I47" s="191" t="s">
        <v>128</v>
      </c>
      <c r="J47" s="192">
        <v>-5.7999999999999972</v>
      </c>
      <c r="K47" s="192">
        <v>0.5</v>
      </c>
      <c r="L47" s="192">
        <v>2</v>
      </c>
      <c r="M47" s="192">
        <v>-3.2999999999999972</v>
      </c>
      <c r="N47" s="192">
        <v>-2.5999999999999943</v>
      </c>
      <c r="O47" s="192">
        <v>0.29999999999999716</v>
      </c>
      <c r="P47" s="192">
        <v>-0.79999999999999716</v>
      </c>
      <c r="Q47" s="192">
        <v>-0.90000000000000568</v>
      </c>
      <c r="R47" s="192">
        <v>-2</v>
      </c>
      <c r="S47" s="179">
        <v>-1.5</v>
      </c>
    </row>
    <row r="48" spans="9:20">
      <c r="I48" s="191" t="s">
        <v>123</v>
      </c>
      <c r="J48" s="192">
        <v>4.2999999999999972</v>
      </c>
      <c r="K48" s="192">
        <v>2.8000000000000114</v>
      </c>
      <c r="L48" s="192">
        <v>1</v>
      </c>
      <c r="M48" s="192">
        <v>-0.5</v>
      </c>
      <c r="N48" s="192">
        <v>4.1999999999999886</v>
      </c>
      <c r="O48" s="192">
        <v>2.5</v>
      </c>
      <c r="P48" s="192">
        <v>3.3000000000000114</v>
      </c>
      <c r="Q48" s="192">
        <v>3.5999999999999943</v>
      </c>
      <c r="R48" s="192">
        <v>-2.2999999999999972</v>
      </c>
      <c r="S48" s="179">
        <v>-0.29999999999999716</v>
      </c>
    </row>
    <row r="49" spans="9:19">
      <c r="I49" s="191" t="s">
        <v>125</v>
      </c>
      <c r="J49" s="188">
        <v>4</v>
      </c>
      <c r="K49" s="188">
        <v>-4.7000000000000028</v>
      </c>
      <c r="L49" s="188">
        <v>1.7999999999999972</v>
      </c>
      <c r="M49" s="188">
        <v>-2.2999999999999972</v>
      </c>
      <c r="N49" s="188">
        <v>1.7999999999999972</v>
      </c>
      <c r="O49" s="188">
        <v>6.2000000000000028</v>
      </c>
      <c r="P49" s="188">
        <v>6.7999999999999972</v>
      </c>
      <c r="Q49" s="188">
        <v>3.7999999999999972</v>
      </c>
      <c r="R49" s="188">
        <v>-5.5</v>
      </c>
      <c r="S49" s="179">
        <v>-1.0999999999999943</v>
      </c>
    </row>
    <row r="50" spans="9:19">
      <c r="I50" s="182" t="s">
        <v>127</v>
      </c>
      <c r="J50" s="188">
        <v>0.5</v>
      </c>
      <c r="K50" s="188">
        <v>2.6800000000000068</v>
      </c>
      <c r="L50" s="188">
        <v>3.3799999999999955</v>
      </c>
      <c r="M50" s="188">
        <v>-1.8400000000000176</v>
      </c>
      <c r="N50" s="188">
        <v>2.1400000000000148</v>
      </c>
      <c r="O50" s="188">
        <v>4.8200000000000074</v>
      </c>
      <c r="P50" s="188">
        <v>3.9199999999999733</v>
      </c>
      <c r="Q50" s="188">
        <v>2.640000000000029</v>
      </c>
      <c r="R50" s="188">
        <v>-3.2400000000000091</v>
      </c>
      <c r="S50" s="179">
        <v>-7.9999999999998295E-2</v>
      </c>
    </row>
    <row r="51" spans="9:19">
      <c r="J51" s="180"/>
      <c r="K51" s="180"/>
      <c r="L51" s="180"/>
      <c r="M51" s="180"/>
      <c r="N51" s="180"/>
      <c r="O51" s="180"/>
      <c r="P51" s="180"/>
      <c r="Q51" s="180"/>
      <c r="R51" s="180"/>
    </row>
    <row r="52" spans="9:19">
      <c r="I52" s="178" t="s">
        <v>133</v>
      </c>
      <c r="J52" s="180"/>
      <c r="K52" s="180"/>
      <c r="L52" s="180"/>
      <c r="M52" s="180"/>
      <c r="N52" s="180"/>
      <c r="O52" s="180"/>
      <c r="P52" s="180"/>
      <c r="Q52" s="180"/>
      <c r="R52" s="180"/>
    </row>
    <row r="53" spans="9:19">
      <c r="J53" s="180"/>
      <c r="K53" s="180"/>
      <c r="L53" s="180"/>
      <c r="M53" s="180"/>
      <c r="N53" s="180"/>
      <c r="O53" s="180"/>
      <c r="P53" s="180"/>
      <c r="Q53" s="180"/>
      <c r="R53" s="180"/>
    </row>
    <row r="54" spans="9:19">
      <c r="I54" s="184" t="s">
        <v>117</v>
      </c>
      <c r="J54" s="185">
        <v>1.3000000000000007</v>
      </c>
      <c r="K54" s="185">
        <v>1.1999999999999993</v>
      </c>
      <c r="L54" s="185">
        <v>0.69999999999999929</v>
      </c>
      <c r="M54" s="185">
        <v>1</v>
      </c>
      <c r="N54" s="185">
        <v>1.3000000000000007</v>
      </c>
      <c r="O54" s="185">
        <v>1.6999999999999993</v>
      </c>
      <c r="P54" s="185">
        <v>1</v>
      </c>
      <c r="Q54" s="185">
        <v>0.80000000000000071</v>
      </c>
      <c r="R54" s="185">
        <v>9.9999999999997868E-2</v>
      </c>
      <c r="S54" s="179">
        <v>0.5</v>
      </c>
    </row>
    <row r="55" spans="9:19">
      <c r="I55" s="191" t="s">
        <v>119</v>
      </c>
      <c r="J55" s="192">
        <v>-0.90000000000000036</v>
      </c>
      <c r="K55" s="192">
        <v>0.59999999999999964</v>
      </c>
      <c r="L55" s="192">
        <v>0.69999999999999929</v>
      </c>
      <c r="M55" s="192">
        <v>-1</v>
      </c>
      <c r="N55" s="192">
        <v>-0.19999999999999929</v>
      </c>
      <c r="O55" s="192">
        <v>0.30000000000000071</v>
      </c>
      <c r="P55" s="192">
        <v>0.29999999999999893</v>
      </c>
      <c r="Q55" s="192">
        <v>9.9999999999999645E-2</v>
      </c>
      <c r="R55" s="192">
        <v>-0.69999999999999929</v>
      </c>
      <c r="S55" s="179">
        <v>-9.9999999999999645E-2</v>
      </c>
    </row>
    <row r="56" spans="9:19">
      <c r="I56" s="191" t="s">
        <v>128</v>
      </c>
      <c r="J56" s="192">
        <v>-11.900000000000006</v>
      </c>
      <c r="K56" s="192">
        <v>1.0999999999999943</v>
      </c>
      <c r="L56" s="192">
        <v>4.2000000000000171</v>
      </c>
      <c r="M56" s="192">
        <v>-6.8000000000000114</v>
      </c>
      <c r="N56" s="192">
        <v>-5.5</v>
      </c>
      <c r="O56" s="192">
        <v>0.80000000000001137</v>
      </c>
      <c r="P56" s="192">
        <v>-1.8000000000000114</v>
      </c>
      <c r="Q56" s="192">
        <v>-1.8000000000000114</v>
      </c>
      <c r="R56" s="192">
        <v>-4.0999999999999943</v>
      </c>
      <c r="S56" s="179">
        <v>-3</v>
      </c>
    </row>
    <row r="57" spans="9:19">
      <c r="I57" s="191" t="s">
        <v>123</v>
      </c>
      <c r="J57" s="192">
        <v>2.6000000000000014</v>
      </c>
      <c r="K57" s="192">
        <v>1.7000000000000028</v>
      </c>
      <c r="L57" s="192">
        <v>0.59999999999999432</v>
      </c>
      <c r="M57" s="192">
        <v>-0.29999999999999716</v>
      </c>
      <c r="N57" s="192">
        <v>2.5</v>
      </c>
      <c r="O57" s="192">
        <v>1.5</v>
      </c>
      <c r="P57" s="192">
        <v>2</v>
      </c>
      <c r="Q57" s="192">
        <v>2.2000000000000028</v>
      </c>
      <c r="R57" s="192">
        <v>-1.4000000000000057</v>
      </c>
      <c r="S57" s="179">
        <v>-0.20000000000000284</v>
      </c>
    </row>
    <row r="58" spans="9:19">
      <c r="I58" s="187" t="s">
        <v>125</v>
      </c>
      <c r="J58" s="188">
        <v>-11.199999999999989</v>
      </c>
      <c r="K58" s="188">
        <v>13.099999999999966</v>
      </c>
      <c r="L58" s="188">
        <v>-5</v>
      </c>
      <c r="M58" s="188">
        <v>6.6999999999999886</v>
      </c>
      <c r="N58" s="188">
        <v>-5.3999999999999773</v>
      </c>
      <c r="O58" s="188">
        <v>-16.5</v>
      </c>
      <c r="P58" s="188">
        <v>-16.399999999999977</v>
      </c>
      <c r="Q58" s="188">
        <v>-8.4000000000000341</v>
      </c>
      <c r="R58" s="188">
        <v>12.300000000000011</v>
      </c>
      <c r="S58" s="179">
        <v>2.6999999999999886</v>
      </c>
    </row>
    <row r="66" spans="8:14">
      <c r="H66" s="195" t="s">
        <v>726</v>
      </c>
      <c r="N66" s="195" t="s">
        <v>727</v>
      </c>
    </row>
    <row r="84" spans="8:14">
      <c r="H84" s="194" t="s">
        <v>238</v>
      </c>
      <c r="N84" s="194" t="s">
        <v>238</v>
      </c>
    </row>
  </sheetData>
  <pageMargins left="0.70866141732283472" right="0.70866141732283472" top="0.78740157480314965" bottom="0.78740157480314965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1"/>
  <sheetViews>
    <sheetView topLeftCell="M2" zoomScale="90" zoomScaleNormal="90" workbookViewId="0">
      <selection activeCell="P57" sqref="P57"/>
    </sheetView>
  </sheetViews>
  <sheetFormatPr baseColWidth="10" defaultRowHeight="13.2"/>
  <cols>
    <col min="1" max="16384" width="11.5546875" style="25"/>
  </cols>
  <sheetData>
    <row r="3" spans="1:25">
      <c r="B3" s="25" t="s">
        <v>34</v>
      </c>
      <c r="C3" s="25" t="s">
        <v>248</v>
      </c>
      <c r="E3" s="26" t="s">
        <v>249</v>
      </c>
      <c r="F3" s="26" t="s">
        <v>152</v>
      </c>
      <c r="G3" s="26" t="s">
        <v>33</v>
      </c>
      <c r="H3" s="26" t="s">
        <v>38</v>
      </c>
      <c r="I3" s="26" t="s">
        <v>37</v>
      </c>
      <c r="J3" s="26" t="s">
        <v>0</v>
      </c>
      <c r="K3" s="26" t="s">
        <v>240</v>
      </c>
      <c r="L3" s="26" t="s">
        <v>39</v>
      </c>
      <c r="M3" s="26" t="s">
        <v>550</v>
      </c>
      <c r="Q3" s="26" t="s">
        <v>551</v>
      </c>
      <c r="Y3" s="36" t="s">
        <v>553</v>
      </c>
    </row>
    <row r="4" spans="1:25">
      <c r="A4" s="31">
        <v>34973</v>
      </c>
      <c r="B4" s="25">
        <v>38.6</v>
      </c>
      <c r="C4" s="34">
        <f>AVERAGE(B4:B54)</f>
        <v>44.713725490196069</v>
      </c>
      <c r="D4" s="34"/>
      <c r="E4" s="26"/>
      <c r="F4" s="26"/>
      <c r="G4" s="26"/>
      <c r="H4" s="26"/>
      <c r="I4" s="26"/>
      <c r="J4" s="26"/>
      <c r="K4" s="26"/>
      <c r="L4" s="26"/>
    </row>
    <row r="5" spans="1:25">
      <c r="A5" s="31">
        <v>35156</v>
      </c>
      <c r="B5" s="25">
        <v>21.1</v>
      </c>
      <c r="C5" s="34">
        <f>C4</f>
        <v>44.713725490196069</v>
      </c>
      <c r="D5" s="34"/>
      <c r="E5" s="26"/>
      <c r="F5" s="26"/>
      <c r="G5" s="26"/>
      <c r="H5" s="26"/>
      <c r="I5" s="26"/>
      <c r="J5" s="26"/>
      <c r="K5" s="26"/>
      <c r="L5" s="26"/>
    </row>
    <row r="6" spans="1:25">
      <c r="A6" s="31">
        <v>35339</v>
      </c>
      <c r="B6" s="25">
        <v>12</v>
      </c>
      <c r="C6" s="34">
        <f t="shared" ref="C6:D25" si="0">C5</f>
        <v>44.713725490196069</v>
      </c>
      <c r="D6" s="34"/>
      <c r="E6" s="26"/>
      <c r="F6" s="26"/>
      <c r="G6" s="26"/>
      <c r="H6" s="26"/>
      <c r="I6" s="26"/>
      <c r="J6" s="26"/>
      <c r="K6" s="26"/>
      <c r="L6" s="26"/>
    </row>
    <row r="7" spans="1:25">
      <c r="A7" s="31">
        <v>35521</v>
      </c>
      <c r="B7" s="34">
        <v>9</v>
      </c>
      <c r="C7" s="34">
        <f t="shared" si="0"/>
        <v>44.713725490196069</v>
      </c>
      <c r="D7" s="34"/>
      <c r="E7" s="25">
        <v>13</v>
      </c>
      <c r="F7" s="25">
        <v>1</v>
      </c>
      <c r="G7" s="25">
        <v>35</v>
      </c>
      <c r="H7" s="25">
        <v>28</v>
      </c>
      <c r="I7" s="25">
        <v>-31</v>
      </c>
      <c r="J7" s="25">
        <v>12</v>
      </c>
      <c r="K7" s="25">
        <v>36</v>
      </c>
      <c r="L7" s="25">
        <v>-31</v>
      </c>
    </row>
    <row r="8" spans="1:25">
      <c r="A8" s="31">
        <v>35704</v>
      </c>
      <c r="B8" s="34">
        <v>21</v>
      </c>
      <c r="C8" s="34">
        <f t="shared" si="0"/>
        <v>44.713725490196069</v>
      </c>
      <c r="D8" s="34"/>
      <c r="E8" s="25">
        <v>19</v>
      </c>
      <c r="F8" s="25">
        <v>39</v>
      </c>
      <c r="G8" s="25">
        <v>45</v>
      </c>
      <c r="H8" s="25">
        <v>15</v>
      </c>
      <c r="I8" s="25">
        <v>-13</v>
      </c>
      <c r="J8" s="25">
        <v>1</v>
      </c>
      <c r="K8" s="25">
        <v>35</v>
      </c>
      <c r="L8" s="25">
        <v>-6</v>
      </c>
    </row>
    <row r="9" spans="1:25">
      <c r="A9" s="31">
        <v>35886</v>
      </c>
      <c r="B9" s="34">
        <v>25</v>
      </c>
      <c r="C9" s="34">
        <f t="shared" si="0"/>
        <v>44.713725490196069</v>
      </c>
      <c r="D9" s="34"/>
      <c r="E9" s="25">
        <v>45</v>
      </c>
      <c r="F9" s="25">
        <v>47</v>
      </c>
      <c r="G9" s="25">
        <v>46</v>
      </c>
      <c r="H9" s="25">
        <v>41</v>
      </c>
      <c r="I9" s="25">
        <v>-28</v>
      </c>
      <c r="J9" s="25">
        <v>8</v>
      </c>
      <c r="K9" s="25">
        <v>44</v>
      </c>
      <c r="L9" s="25">
        <v>-5</v>
      </c>
    </row>
    <row r="10" spans="1:25">
      <c r="A10" s="31">
        <v>36069</v>
      </c>
      <c r="B10" s="34">
        <v>27</v>
      </c>
      <c r="C10" s="34">
        <f t="shared" si="0"/>
        <v>44.713725490196069</v>
      </c>
      <c r="D10" s="34"/>
      <c r="E10" s="25">
        <v>41</v>
      </c>
      <c r="F10" s="25">
        <v>49</v>
      </c>
      <c r="G10" s="25">
        <v>39</v>
      </c>
      <c r="H10" s="25">
        <v>21</v>
      </c>
      <c r="I10" s="25">
        <v>-11</v>
      </c>
      <c r="J10" s="25">
        <v>10</v>
      </c>
      <c r="K10" s="25">
        <v>49</v>
      </c>
      <c r="L10" s="25">
        <v>-5</v>
      </c>
    </row>
    <row r="11" spans="1:25">
      <c r="A11" s="31">
        <v>36251</v>
      </c>
      <c r="B11" s="34">
        <v>21</v>
      </c>
      <c r="C11" s="34">
        <f t="shared" si="0"/>
        <v>44.713725490196069</v>
      </c>
      <c r="D11" s="34"/>
      <c r="E11" s="25">
        <v>45</v>
      </c>
      <c r="F11" s="25">
        <v>30</v>
      </c>
      <c r="G11" s="25">
        <v>34.700000000000003</v>
      </c>
      <c r="H11" s="25">
        <v>9.3999999999999986</v>
      </c>
      <c r="I11" s="25">
        <v>-26</v>
      </c>
      <c r="J11" s="25">
        <v>10</v>
      </c>
      <c r="K11" s="25">
        <v>57</v>
      </c>
      <c r="L11" s="25">
        <v>-9</v>
      </c>
    </row>
    <row r="12" spans="1:25">
      <c r="A12" s="31">
        <v>36434</v>
      </c>
      <c r="B12" s="34">
        <v>23.000000000000007</v>
      </c>
      <c r="C12" s="34">
        <f t="shared" si="0"/>
        <v>44.713725490196069</v>
      </c>
      <c r="D12" s="34"/>
      <c r="E12" s="25">
        <v>44.2</v>
      </c>
      <c r="F12" s="25">
        <v>38.400000000000006</v>
      </c>
      <c r="G12" s="25">
        <v>40.9</v>
      </c>
      <c r="H12" s="25">
        <v>21.299999999999997</v>
      </c>
      <c r="I12" s="25">
        <v>-7</v>
      </c>
      <c r="J12" s="25">
        <v>14.600000000000001</v>
      </c>
      <c r="K12" s="25">
        <v>42.600000000000009</v>
      </c>
      <c r="L12" s="25">
        <v>-16.399999999999999</v>
      </c>
    </row>
    <row r="13" spans="1:25">
      <c r="A13" s="31">
        <v>36617</v>
      </c>
      <c r="B13" s="34">
        <v>29.100000000000009</v>
      </c>
      <c r="C13" s="34">
        <f t="shared" si="0"/>
        <v>44.713725490196069</v>
      </c>
      <c r="D13" s="34"/>
      <c r="E13" s="25">
        <v>62.199999999999996</v>
      </c>
      <c r="F13" s="25">
        <v>47.2</v>
      </c>
      <c r="G13" s="25">
        <v>50</v>
      </c>
      <c r="H13" s="25">
        <v>21.900000000000006</v>
      </c>
      <c r="I13" s="25">
        <v>-18.799999999999997</v>
      </c>
      <c r="J13" s="25">
        <v>32.400000000000013</v>
      </c>
      <c r="K13" s="25">
        <v>45</v>
      </c>
      <c r="L13" s="25">
        <v>-10.999999999999993</v>
      </c>
    </row>
    <row r="14" spans="1:25">
      <c r="A14" s="31">
        <v>36800</v>
      </c>
      <c r="B14" s="34">
        <v>31.699999999999996</v>
      </c>
      <c r="C14" s="34">
        <f t="shared" si="0"/>
        <v>44.713725490196069</v>
      </c>
      <c r="D14" s="34"/>
      <c r="E14" s="25">
        <v>55.1</v>
      </c>
      <c r="F14" s="25">
        <v>59.7</v>
      </c>
      <c r="G14" s="25">
        <v>66.600000000000009</v>
      </c>
      <c r="H14" s="25">
        <v>17.400000000000006</v>
      </c>
      <c r="I14" s="25">
        <v>-10.299999999999997</v>
      </c>
      <c r="J14" s="25">
        <v>30.700000000000003</v>
      </c>
      <c r="K14" s="25">
        <v>40.9</v>
      </c>
      <c r="L14" s="25">
        <v>-11.699999999999996</v>
      </c>
    </row>
    <row r="15" spans="1:25">
      <c r="A15" s="31">
        <v>36982</v>
      </c>
      <c r="B15" s="34">
        <v>33.5</v>
      </c>
      <c r="C15" s="34">
        <f t="shared" si="0"/>
        <v>44.713725490196069</v>
      </c>
      <c r="D15" s="34"/>
      <c r="E15" s="25">
        <v>72.5</v>
      </c>
      <c r="F15" s="25">
        <v>56.9</v>
      </c>
      <c r="G15" s="25">
        <v>59.300000000000004</v>
      </c>
      <c r="H15" s="25">
        <v>13.199999999999996</v>
      </c>
      <c r="I15" s="25">
        <v>-10.399999999999999</v>
      </c>
      <c r="J15" s="25">
        <v>30.700000000000003</v>
      </c>
      <c r="K15" s="25">
        <v>53.2</v>
      </c>
      <c r="L15" s="25">
        <v>-13.300000000000011</v>
      </c>
    </row>
    <row r="16" spans="1:25">
      <c r="A16" s="31">
        <v>37165</v>
      </c>
      <c r="B16" s="34">
        <v>23.9</v>
      </c>
      <c r="C16" s="34">
        <f t="shared" si="0"/>
        <v>44.713725490196069</v>
      </c>
      <c r="D16" s="34"/>
      <c r="E16" s="25">
        <v>43.1</v>
      </c>
      <c r="F16" s="25">
        <v>39.399999999999991</v>
      </c>
      <c r="G16" s="25">
        <v>39.699999999999996</v>
      </c>
      <c r="H16" s="25">
        <v>38.200000000000003</v>
      </c>
      <c r="I16" s="25">
        <v>-17.300000000000004</v>
      </c>
      <c r="J16" s="25">
        <v>-2.2000000000000028</v>
      </c>
      <c r="K16" s="25">
        <v>38.399999999999991</v>
      </c>
      <c r="L16" s="25">
        <v>9.5999999999999943</v>
      </c>
    </row>
    <row r="17" spans="1:25">
      <c r="A17" s="31">
        <v>37347</v>
      </c>
      <c r="B17" s="34">
        <v>8.7999999999999972</v>
      </c>
      <c r="C17" s="34">
        <f t="shared" si="0"/>
        <v>44.713725490196069</v>
      </c>
      <c r="D17" s="34"/>
      <c r="E17" s="25">
        <v>36.300000000000004</v>
      </c>
      <c r="F17" s="25">
        <v>5.8999999999999915</v>
      </c>
      <c r="G17" s="25">
        <v>12.600000000000001</v>
      </c>
      <c r="H17" s="25">
        <v>17.399999999999999</v>
      </c>
      <c r="I17" s="25">
        <v>-31.800000000000004</v>
      </c>
      <c r="J17" s="25">
        <v>-5.0000000000000071</v>
      </c>
      <c r="K17" s="25">
        <v>26.5</v>
      </c>
      <c r="L17" s="25">
        <v>6</v>
      </c>
      <c r="M17" s="1" t="s">
        <v>247</v>
      </c>
      <c r="Q17" s="1" t="s">
        <v>247</v>
      </c>
      <c r="Y17" s="1" t="s">
        <v>247</v>
      </c>
    </row>
    <row r="18" spans="1:25">
      <c r="A18" s="31">
        <v>37530</v>
      </c>
      <c r="B18" s="34">
        <v>-2.1000000000000014</v>
      </c>
      <c r="C18" s="34">
        <f t="shared" si="0"/>
        <v>44.713725490196069</v>
      </c>
      <c r="D18" s="34"/>
      <c r="E18" s="25">
        <v>27.800000000000004</v>
      </c>
      <c r="F18" s="25">
        <v>4.7999999999999972</v>
      </c>
      <c r="G18" s="25">
        <v>6.5999999999999943</v>
      </c>
      <c r="H18" s="25">
        <v>18.799999999999997</v>
      </c>
      <c r="I18" s="25">
        <v>-26.9</v>
      </c>
      <c r="J18" s="25">
        <v>-26</v>
      </c>
      <c r="K18" s="25">
        <v>8.8999999999999986</v>
      </c>
      <c r="L18" s="25">
        <v>-25.400000000000006</v>
      </c>
    </row>
    <row r="19" spans="1:25">
      <c r="A19" s="31">
        <v>37712</v>
      </c>
      <c r="B19" s="34">
        <v>-5.2000000000000028</v>
      </c>
      <c r="C19" s="34">
        <f t="shared" si="0"/>
        <v>44.713725490196069</v>
      </c>
      <c r="D19" s="34"/>
      <c r="E19" s="25">
        <v>30.199999999999996</v>
      </c>
      <c r="F19" s="25">
        <v>-2</v>
      </c>
      <c r="G19" s="25">
        <v>-3.3999999999999986</v>
      </c>
      <c r="H19" s="25">
        <v>-1.2999999999999972</v>
      </c>
      <c r="I19" s="25">
        <v>-40</v>
      </c>
      <c r="J19" s="25">
        <v>-23.1</v>
      </c>
      <c r="K19" s="25">
        <v>11.799999999999997</v>
      </c>
      <c r="L19" s="25">
        <v>-26</v>
      </c>
      <c r="Q19" s="26" t="s">
        <v>552</v>
      </c>
      <c r="Y19" s="26" t="s">
        <v>554</v>
      </c>
    </row>
    <row r="20" spans="1:25">
      <c r="A20" s="31">
        <v>37895</v>
      </c>
      <c r="B20" s="34">
        <v>10.299999999999997</v>
      </c>
      <c r="C20" s="34">
        <f t="shared" si="0"/>
        <v>44.713725490196069</v>
      </c>
      <c r="D20" s="34"/>
      <c r="E20" s="25">
        <v>34.400000000000006</v>
      </c>
      <c r="F20" s="25">
        <v>10.200000000000003</v>
      </c>
      <c r="G20" s="25">
        <v>9.2999999999999972</v>
      </c>
      <c r="H20" s="25">
        <v>19.299999999999997</v>
      </c>
      <c r="I20" s="25">
        <v>-18</v>
      </c>
      <c r="J20" s="25">
        <v>4.1000000000000014</v>
      </c>
      <c r="K20" s="25">
        <v>27.699999999999996</v>
      </c>
      <c r="L20" s="25">
        <v>-28.9</v>
      </c>
    </row>
    <row r="21" spans="1:25">
      <c r="A21" s="31">
        <v>38078</v>
      </c>
      <c r="B21" s="34">
        <v>22.6</v>
      </c>
      <c r="C21" s="34">
        <f t="shared" si="0"/>
        <v>44.713725490196069</v>
      </c>
      <c r="D21" s="34"/>
      <c r="E21" s="25">
        <v>44.699999999999996</v>
      </c>
      <c r="F21" s="25">
        <v>29.400000000000006</v>
      </c>
      <c r="G21" s="25">
        <v>43.599999999999994</v>
      </c>
      <c r="H21" s="25">
        <v>17.5</v>
      </c>
      <c r="I21" s="25">
        <v>-6.6000000000000014</v>
      </c>
      <c r="J21" s="25">
        <v>15.899999999999999</v>
      </c>
      <c r="K21" s="25">
        <v>35.799999999999997</v>
      </c>
      <c r="L21" s="25">
        <v>-25.29999999999999</v>
      </c>
    </row>
    <row r="22" spans="1:25">
      <c r="A22" s="31">
        <v>38261</v>
      </c>
      <c r="B22" s="34">
        <v>30.300000000000004</v>
      </c>
      <c r="C22" s="34">
        <f t="shared" si="0"/>
        <v>44.713725490196069</v>
      </c>
      <c r="D22" s="34"/>
      <c r="E22" s="25">
        <v>48.3</v>
      </c>
      <c r="F22" s="25">
        <v>46.8</v>
      </c>
      <c r="G22" s="25">
        <v>45.4</v>
      </c>
      <c r="H22" s="25">
        <v>18.399999999999999</v>
      </c>
      <c r="I22" s="25">
        <v>5.7999999999999972</v>
      </c>
      <c r="J22" s="25">
        <v>15.099999999999994</v>
      </c>
      <c r="K22" s="25">
        <v>37</v>
      </c>
      <c r="L22" s="25">
        <v>1.2999999999999972</v>
      </c>
    </row>
    <row r="23" spans="1:25">
      <c r="A23" s="31">
        <v>38443</v>
      </c>
      <c r="B23" s="34">
        <v>31.300000000000004</v>
      </c>
      <c r="C23" s="34">
        <f t="shared" si="0"/>
        <v>44.713725490196069</v>
      </c>
      <c r="D23" s="34">
        <f>AVERAGE(B23:B54)</f>
        <v>59.368749999999984</v>
      </c>
      <c r="E23" s="25">
        <v>51.899999999999991</v>
      </c>
      <c r="F23" s="25">
        <v>52.9</v>
      </c>
      <c r="G23" s="25">
        <v>43.5</v>
      </c>
      <c r="H23" s="25">
        <v>26.1</v>
      </c>
      <c r="I23" s="25">
        <v>-17.399999999999999</v>
      </c>
      <c r="J23" s="25">
        <v>22.899999999999991</v>
      </c>
      <c r="K23" s="25">
        <v>36.400000000000006</v>
      </c>
      <c r="L23" s="25">
        <v>-3.5</v>
      </c>
    </row>
    <row r="24" spans="1:25">
      <c r="A24" s="31">
        <v>38626</v>
      </c>
      <c r="B24" s="34">
        <v>31.799999999999997</v>
      </c>
      <c r="C24" s="34">
        <f t="shared" si="0"/>
        <v>44.713725490196069</v>
      </c>
      <c r="D24" s="34">
        <f>D23</f>
        <v>59.368749999999984</v>
      </c>
      <c r="E24" s="25">
        <v>45.8</v>
      </c>
      <c r="F24" s="25">
        <v>51.199999999999996</v>
      </c>
      <c r="G24" s="25">
        <v>44.599999999999994</v>
      </c>
      <c r="H24" s="25">
        <v>22.400000000000006</v>
      </c>
      <c r="I24" s="25">
        <v>-7.6000000000000014</v>
      </c>
      <c r="J24" s="25">
        <v>20.599999999999994</v>
      </c>
      <c r="K24" s="25">
        <v>45.2</v>
      </c>
      <c r="L24" s="25">
        <v>-6</v>
      </c>
    </row>
    <row r="25" spans="1:25">
      <c r="A25" s="31">
        <v>38808</v>
      </c>
      <c r="B25" s="34">
        <v>47.800000000000004</v>
      </c>
      <c r="C25" s="34">
        <f t="shared" si="0"/>
        <v>44.713725490196069</v>
      </c>
      <c r="D25" s="34">
        <f t="shared" si="0"/>
        <v>59.368749999999984</v>
      </c>
      <c r="E25" s="25">
        <v>59.3</v>
      </c>
      <c r="F25" s="25">
        <v>55.800000000000011</v>
      </c>
      <c r="G25" s="25">
        <v>65.699999999999989</v>
      </c>
      <c r="H25" s="25">
        <v>33.9</v>
      </c>
      <c r="I25" s="25">
        <v>23</v>
      </c>
      <c r="J25" s="25">
        <v>35.999999999999993</v>
      </c>
      <c r="K25" s="25">
        <v>66.500000000000014</v>
      </c>
      <c r="L25" s="25">
        <v>10.199999999999996</v>
      </c>
    </row>
    <row r="26" spans="1:25">
      <c r="A26" s="31">
        <v>38991</v>
      </c>
      <c r="B26" s="34">
        <v>62.199999999999996</v>
      </c>
      <c r="C26" s="34">
        <f t="shared" ref="C26:D41" si="1">C25</f>
        <v>44.713725490196069</v>
      </c>
      <c r="D26" s="34">
        <f t="shared" si="1"/>
        <v>59.368749999999984</v>
      </c>
      <c r="E26" s="25">
        <v>66.599999999999994</v>
      </c>
      <c r="F26" s="25">
        <v>79.5</v>
      </c>
      <c r="G26" s="25">
        <v>75.199999999999989</v>
      </c>
      <c r="H26" s="25">
        <v>46</v>
      </c>
      <c r="I26" s="25">
        <v>52.599999999999994</v>
      </c>
      <c r="J26" s="25">
        <v>52.8</v>
      </c>
      <c r="K26" s="25">
        <v>62.8</v>
      </c>
      <c r="L26" s="25">
        <v>46.20000000000001</v>
      </c>
    </row>
    <row r="27" spans="1:25">
      <c r="A27" s="31">
        <v>39173</v>
      </c>
      <c r="B27" s="34">
        <v>68.900000000000006</v>
      </c>
      <c r="C27" s="34">
        <f t="shared" si="1"/>
        <v>44.713725490196069</v>
      </c>
      <c r="D27" s="34">
        <f t="shared" si="1"/>
        <v>59.368749999999984</v>
      </c>
      <c r="E27" s="25">
        <v>82.2</v>
      </c>
      <c r="F27" s="25">
        <v>83.7</v>
      </c>
      <c r="G27" s="25">
        <v>74.100000000000009</v>
      </c>
      <c r="H27" s="25">
        <v>48.900000000000006</v>
      </c>
      <c r="I27" s="25">
        <v>32.000000000000007</v>
      </c>
      <c r="J27" s="25">
        <v>60.199999999999989</v>
      </c>
      <c r="K27" s="25">
        <v>78.199999999999989</v>
      </c>
      <c r="L27" s="25">
        <v>54.699999999999989</v>
      </c>
    </row>
    <row r="28" spans="1:25">
      <c r="A28" s="31">
        <v>39356</v>
      </c>
      <c r="B28" s="34">
        <v>69.3</v>
      </c>
      <c r="C28" s="34">
        <f t="shared" si="1"/>
        <v>44.713725490196069</v>
      </c>
      <c r="D28" s="34">
        <f t="shared" si="1"/>
        <v>59.368749999999984</v>
      </c>
      <c r="E28" s="25">
        <v>74.400000000000006</v>
      </c>
      <c r="F28" s="25">
        <v>84.5</v>
      </c>
      <c r="G28" s="25">
        <v>86.1</v>
      </c>
      <c r="H28" s="25">
        <v>42.5</v>
      </c>
      <c r="I28" s="25">
        <v>47.300000000000004</v>
      </c>
      <c r="J28" s="25">
        <v>53.6</v>
      </c>
      <c r="K28" s="25">
        <v>75.800000000000011</v>
      </c>
      <c r="L28" s="25">
        <v>85.899999999999991</v>
      </c>
    </row>
    <row r="29" spans="1:25">
      <c r="A29" s="31">
        <v>39539</v>
      </c>
      <c r="B29" s="34">
        <v>69.7</v>
      </c>
      <c r="C29" s="34">
        <f t="shared" si="1"/>
        <v>44.713725490196069</v>
      </c>
      <c r="D29" s="34">
        <f t="shared" si="1"/>
        <v>59.368749999999984</v>
      </c>
      <c r="E29" s="25">
        <v>78</v>
      </c>
      <c r="F29" s="25">
        <v>86.100000000000009</v>
      </c>
      <c r="G29" s="25">
        <v>88</v>
      </c>
      <c r="H29" s="25">
        <v>39.5</v>
      </c>
      <c r="I29" s="25">
        <v>47.500000000000014</v>
      </c>
      <c r="J29" s="25">
        <v>57</v>
      </c>
      <c r="K29" s="25">
        <v>73.3</v>
      </c>
      <c r="L29" s="25">
        <v>71.2</v>
      </c>
    </row>
    <row r="30" spans="1:25">
      <c r="A30" s="31">
        <v>39722</v>
      </c>
      <c r="B30" s="34">
        <v>52.7</v>
      </c>
      <c r="C30" s="34">
        <f t="shared" si="1"/>
        <v>44.713725490196069</v>
      </c>
      <c r="D30" s="34">
        <f t="shared" si="1"/>
        <v>59.368749999999984</v>
      </c>
      <c r="E30" s="25">
        <v>68.3</v>
      </c>
      <c r="F30" s="25">
        <v>68.099999999999994</v>
      </c>
      <c r="G30" s="25">
        <v>67.400000000000006</v>
      </c>
      <c r="H30" s="25">
        <v>24.5</v>
      </c>
      <c r="I30" s="25">
        <v>31.999999999999993</v>
      </c>
      <c r="J30" s="25">
        <v>37.799999999999997</v>
      </c>
      <c r="K30" s="25">
        <v>63.3</v>
      </c>
      <c r="L30" s="25">
        <v>39.6</v>
      </c>
    </row>
    <row r="31" spans="1:25">
      <c r="A31" s="31">
        <v>39904</v>
      </c>
      <c r="B31" s="34">
        <v>5.7000000000000028</v>
      </c>
      <c r="C31" s="34">
        <f t="shared" si="1"/>
        <v>44.713725490196069</v>
      </c>
      <c r="D31" s="34">
        <f t="shared" si="1"/>
        <v>59.368749999999984</v>
      </c>
      <c r="E31" s="25">
        <v>-15.5</v>
      </c>
      <c r="F31" s="25">
        <v>-28.799999999999997</v>
      </c>
      <c r="G31" s="25">
        <v>-11.700000000000003</v>
      </c>
      <c r="H31" s="25">
        <v>32.599999999999994</v>
      </c>
      <c r="I31" s="25">
        <v>18.900000000000006</v>
      </c>
      <c r="J31" s="25">
        <v>12.199999999999996</v>
      </c>
      <c r="K31" s="25">
        <v>33.199999999999996</v>
      </c>
      <c r="L31" s="25">
        <v>-12.400000000000006</v>
      </c>
    </row>
    <row r="32" spans="1:25">
      <c r="A32" s="31">
        <v>40087</v>
      </c>
      <c r="B32" s="34">
        <v>14.000000000000007</v>
      </c>
      <c r="C32" s="34">
        <f t="shared" si="1"/>
        <v>44.713725490196069</v>
      </c>
      <c r="D32" s="34">
        <f t="shared" si="1"/>
        <v>59.368749999999984</v>
      </c>
      <c r="E32" s="25">
        <v>6.5000000000000071</v>
      </c>
      <c r="F32" s="25">
        <v>-30.099999999999987</v>
      </c>
      <c r="G32" s="25">
        <v>-1.6000000000000014</v>
      </c>
      <c r="H32" s="25">
        <v>41</v>
      </c>
      <c r="I32" s="25">
        <v>47.600000000000009</v>
      </c>
      <c r="J32" s="25">
        <v>22.5</v>
      </c>
      <c r="K32" s="25">
        <v>35.1</v>
      </c>
      <c r="L32" s="25">
        <v>0</v>
      </c>
      <c r="Q32" s="1" t="s">
        <v>247</v>
      </c>
      <c r="U32" s="1"/>
      <c r="Y32" s="1" t="s">
        <v>247</v>
      </c>
    </row>
    <row r="33" spans="1:12">
      <c r="A33" s="31">
        <v>40269</v>
      </c>
      <c r="B33" s="34">
        <v>32.1</v>
      </c>
      <c r="C33" s="34">
        <f t="shared" si="1"/>
        <v>44.713725490196069</v>
      </c>
      <c r="D33" s="34">
        <f t="shared" si="1"/>
        <v>59.368749999999984</v>
      </c>
      <c r="E33" s="25">
        <v>54.2</v>
      </c>
      <c r="F33" s="25">
        <v>-1.8999999999999986</v>
      </c>
      <c r="G33" s="25">
        <v>55.2</v>
      </c>
      <c r="H33" s="25">
        <v>45.899999999999991</v>
      </c>
      <c r="I33" s="25">
        <v>21.9</v>
      </c>
      <c r="J33" s="25">
        <v>39</v>
      </c>
      <c r="K33" s="25">
        <v>47.300000000000004</v>
      </c>
      <c r="L33" s="25">
        <v>5.3999999999999986</v>
      </c>
    </row>
    <row r="34" spans="1:12">
      <c r="A34" s="31">
        <v>40452</v>
      </c>
      <c r="B34" s="34">
        <v>61.2</v>
      </c>
      <c r="C34" s="34">
        <f t="shared" si="1"/>
        <v>44.713725490196069</v>
      </c>
      <c r="D34" s="34">
        <f t="shared" si="1"/>
        <v>59.368749999999984</v>
      </c>
      <c r="E34" s="25">
        <v>69.3</v>
      </c>
      <c r="F34" s="25">
        <v>55.900000000000006</v>
      </c>
      <c r="G34" s="25">
        <v>61.300000000000004</v>
      </c>
      <c r="H34" s="25">
        <v>44.699999999999996</v>
      </c>
      <c r="I34" s="25">
        <v>60.099999999999987</v>
      </c>
      <c r="J34" s="25">
        <v>63.199999999999996</v>
      </c>
      <c r="K34" s="25">
        <v>73.2</v>
      </c>
      <c r="L34" s="25">
        <v>31.400000000000006</v>
      </c>
    </row>
    <row r="35" spans="1:12">
      <c r="A35" s="31">
        <v>40634</v>
      </c>
      <c r="B35" s="34">
        <v>73</v>
      </c>
      <c r="C35" s="34">
        <f t="shared" si="1"/>
        <v>44.713725490196069</v>
      </c>
      <c r="D35" s="34">
        <f t="shared" si="1"/>
        <v>59.368749999999984</v>
      </c>
      <c r="E35" s="25">
        <v>71.800000000000011</v>
      </c>
      <c r="F35" s="25">
        <v>81.400000000000006</v>
      </c>
      <c r="G35" s="25">
        <v>81.199999999999989</v>
      </c>
      <c r="H35" s="25">
        <v>46.000000000000007</v>
      </c>
      <c r="I35" s="25">
        <v>69.400000000000006</v>
      </c>
      <c r="J35" s="25">
        <v>75.099999999999994</v>
      </c>
      <c r="K35" s="25">
        <v>71.5</v>
      </c>
      <c r="L35" s="25">
        <v>70.000000000000014</v>
      </c>
    </row>
    <row r="36" spans="1:12">
      <c r="A36" s="31">
        <v>40817</v>
      </c>
      <c r="B36" s="34">
        <v>72.8</v>
      </c>
      <c r="C36" s="34">
        <f t="shared" si="1"/>
        <v>44.713725490196069</v>
      </c>
      <c r="D36" s="34">
        <f t="shared" si="1"/>
        <v>59.368749999999984</v>
      </c>
      <c r="E36" s="25">
        <v>74.800000000000011</v>
      </c>
      <c r="F36" s="25">
        <v>78.199999999999989</v>
      </c>
      <c r="G36" s="25">
        <v>83</v>
      </c>
      <c r="H36" s="25">
        <v>43</v>
      </c>
      <c r="I36" s="25">
        <v>78</v>
      </c>
      <c r="J36" s="25">
        <v>75.000000000000014</v>
      </c>
      <c r="K36" s="25">
        <v>73.699999999999989</v>
      </c>
      <c r="L36" s="25">
        <v>52.900000000000006</v>
      </c>
    </row>
    <row r="37" spans="1:12">
      <c r="A37" s="31">
        <v>41000</v>
      </c>
      <c r="B37" s="34">
        <v>73.5</v>
      </c>
      <c r="C37" s="34">
        <f t="shared" si="1"/>
        <v>44.713725490196069</v>
      </c>
      <c r="D37" s="34">
        <f t="shared" si="1"/>
        <v>59.368749999999984</v>
      </c>
      <c r="E37" s="25">
        <v>79.7</v>
      </c>
      <c r="F37" s="25">
        <v>77.300000000000011</v>
      </c>
      <c r="G37" s="25">
        <v>79.099999999999994</v>
      </c>
      <c r="H37" s="25">
        <v>48</v>
      </c>
      <c r="I37" s="25">
        <v>76</v>
      </c>
      <c r="J37" s="25">
        <v>78.500000000000014</v>
      </c>
      <c r="K37" s="25">
        <v>72.8</v>
      </c>
      <c r="L37" s="25">
        <v>54.400000000000006</v>
      </c>
    </row>
    <row r="38" spans="1:12">
      <c r="A38" s="31">
        <v>41183</v>
      </c>
      <c r="B38" s="34">
        <v>60</v>
      </c>
      <c r="C38" s="34">
        <f t="shared" si="1"/>
        <v>44.713725490196069</v>
      </c>
      <c r="D38" s="34">
        <f t="shared" si="1"/>
        <v>59.368749999999984</v>
      </c>
      <c r="E38" s="25">
        <v>58</v>
      </c>
      <c r="F38" s="25">
        <v>54</v>
      </c>
      <c r="G38" s="25">
        <v>56.599999999999994</v>
      </c>
      <c r="H38" s="25">
        <v>44.3</v>
      </c>
      <c r="I38" s="25">
        <v>71</v>
      </c>
      <c r="J38" s="25">
        <v>61.199999999999989</v>
      </c>
      <c r="K38" s="25">
        <v>64.199999999999989</v>
      </c>
      <c r="L38" s="25">
        <v>65.8</v>
      </c>
    </row>
    <row r="39" spans="1:12">
      <c r="A39" s="31">
        <v>41365</v>
      </c>
      <c r="B39" s="34">
        <v>64.5</v>
      </c>
      <c r="C39" s="34">
        <f t="shared" si="1"/>
        <v>44.713725490196069</v>
      </c>
      <c r="D39" s="34">
        <f t="shared" si="1"/>
        <v>59.368749999999984</v>
      </c>
      <c r="E39" s="25">
        <v>62.9</v>
      </c>
      <c r="F39" s="25">
        <v>63.299999999999983</v>
      </c>
      <c r="G39" s="25">
        <v>77.5</v>
      </c>
      <c r="H39" s="25">
        <v>60.199999999999996</v>
      </c>
      <c r="I39" s="25">
        <v>72.399999999999991</v>
      </c>
      <c r="J39" s="25">
        <v>52.9</v>
      </c>
      <c r="K39" s="25">
        <v>64.7</v>
      </c>
      <c r="L39" s="25">
        <v>82.3</v>
      </c>
    </row>
    <row r="40" spans="1:12">
      <c r="A40" s="31">
        <v>41548</v>
      </c>
      <c r="B40" s="34">
        <v>66.599999999999994</v>
      </c>
      <c r="C40" s="34">
        <f t="shared" si="1"/>
        <v>44.713725490196069</v>
      </c>
      <c r="D40" s="34">
        <f t="shared" si="1"/>
        <v>59.368749999999984</v>
      </c>
      <c r="E40" s="25">
        <v>59.600000000000009</v>
      </c>
      <c r="F40" s="25">
        <v>52.400000000000006</v>
      </c>
      <c r="G40" s="25">
        <v>69.900000000000006</v>
      </c>
      <c r="H40" s="25">
        <v>69</v>
      </c>
      <c r="I40" s="25">
        <v>77.100000000000009</v>
      </c>
      <c r="J40" s="25">
        <v>59.099999999999994</v>
      </c>
      <c r="K40" s="25">
        <v>78.3</v>
      </c>
      <c r="L40" s="25">
        <v>79.5</v>
      </c>
    </row>
    <row r="41" spans="1:12">
      <c r="A41" s="31">
        <v>41730</v>
      </c>
      <c r="B41" s="34">
        <v>76</v>
      </c>
      <c r="C41" s="34">
        <f t="shared" si="1"/>
        <v>44.713725490196069</v>
      </c>
      <c r="D41" s="34">
        <f t="shared" si="1"/>
        <v>59.368749999999984</v>
      </c>
      <c r="E41" s="25">
        <v>73.199999999999989</v>
      </c>
      <c r="F41" s="25">
        <v>71.7</v>
      </c>
      <c r="G41" s="25">
        <v>79.100000000000009</v>
      </c>
      <c r="H41" s="25">
        <v>73.100000000000009</v>
      </c>
      <c r="I41" s="25">
        <v>86.5</v>
      </c>
      <c r="J41" s="25">
        <v>75.3</v>
      </c>
      <c r="K41" s="25">
        <v>77.5</v>
      </c>
      <c r="L41" s="25">
        <v>72.900000000000006</v>
      </c>
    </row>
    <row r="42" spans="1:12">
      <c r="A42" s="31">
        <v>41913</v>
      </c>
      <c r="B42" s="34">
        <v>68.400000000000006</v>
      </c>
      <c r="C42" s="34">
        <f t="shared" ref="C42:D54" si="2">C41</f>
        <v>44.713725490196069</v>
      </c>
      <c r="D42" s="34">
        <f t="shared" si="2"/>
        <v>59.368749999999984</v>
      </c>
      <c r="E42" s="25">
        <v>73</v>
      </c>
      <c r="F42" s="25">
        <v>55.200000000000017</v>
      </c>
      <c r="G42" s="25">
        <v>81.599999999999994</v>
      </c>
      <c r="H42" s="25">
        <v>72.300000000000011</v>
      </c>
      <c r="I42" s="25">
        <v>77.199999999999989</v>
      </c>
      <c r="J42" s="25">
        <v>71.199999999999989</v>
      </c>
      <c r="K42" s="25">
        <v>73.400000000000006</v>
      </c>
      <c r="L42" s="25">
        <v>45.20000000000001</v>
      </c>
    </row>
    <row r="43" spans="1:12">
      <c r="A43" s="31">
        <v>42095</v>
      </c>
      <c r="B43" s="34">
        <v>71.8</v>
      </c>
      <c r="C43" s="34">
        <f t="shared" si="2"/>
        <v>44.713725490196069</v>
      </c>
      <c r="D43" s="34">
        <f t="shared" si="2"/>
        <v>59.368749999999984</v>
      </c>
      <c r="E43" s="25">
        <v>76.300000000000011</v>
      </c>
      <c r="F43" s="25">
        <v>64.600000000000009</v>
      </c>
      <c r="G43" s="25">
        <v>76.599999999999994</v>
      </c>
      <c r="H43" s="25">
        <v>71.899999999999991</v>
      </c>
      <c r="I43" s="25">
        <v>75.200000000000017</v>
      </c>
      <c r="J43" s="25">
        <v>76.099999999999994</v>
      </c>
      <c r="K43" s="25">
        <v>76.7</v>
      </c>
      <c r="L43" s="25">
        <v>50.600000000000009</v>
      </c>
    </row>
    <row r="44" spans="1:12">
      <c r="A44" s="31">
        <v>42278</v>
      </c>
      <c r="B44" s="34">
        <v>68.3</v>
      </c>
      <c r="C44" s="34">
        <f t="shared" si="2"/>
        <v>44.713725490196069</v>
      </c>
      <c r="D44" s="34">
        <f t="shared" si="2"/>
        <v>59.368749999999984</v>
      </c>
      <c r="E44" s="25">
        <v>70.899999999999991</v>
      </c>
      <c r="F44" s="25">
        <v>53.4</v>
      </c>
      <c r="G44" s="25">
        <v>74.099999999999994</v>
      </c>
      <c r="H44" s="25">
        <v>78.5</v>
      </c>
      <c r="I44" s="25">
        <v>73.600000000000009</v>
      </c>
      <c r="J44" s="25">
        <v>68.5</v>
      </c>
      <c r="K44" s="25">
        <v>80.699999999999989</v>
      </c>
      <c r="L44" s="25">
        <v>36.500000000000007</v>
      </c>
    </row>
    <row r="45" spans="1:12">
      <c r="A45" s="31">
        <v>42461</v>
      </c>
      <c r="B45" s="34">
        <v>69</v>
      </c>
      <c r="C45" s="34">
        <f t="shared" si="2"/>
        <v>44.713725490196069</v>
      </c>
      <c r="D45" s="34">
        <f t="shared" si="2"/>
        <v>59.368749999999984</v>
      </c>
      <c r="E45" s="25">
        <v>78.099999999999994</v>
      </c>
      <c r="F45" s="25">
        <v>60.599999999999994</v>
      </c>
      <c r="G45" s="25">
        <v>91.199999999999989</v>
      </c>
      <c r="H45" s="25">
        <v>67.599999999999994</v>
      </c>
      <c r="I45" s="25">
        <v>84.9</v>
      </c>
      <c r="J45" s="25">
        <v>73.7</v>
      </c>
      <c r="K45" s="25">
        <v>75.5</v>
      </c>
      <c r="L45" s="25">
        <v>-6.4000000000000057</v>
      </c>
    </row>
    <row r="46" spans="1:12">
      <c r="A46" s="31">
        <v>42644</v>
      </c>
      <c r="B46" s="34">
        <v>74</v>
      </c>
      <c r="C46" s="34">
        <f t="shared" si="2"/>
        <v>44.713725490196069</v>
      </c>
      <c r="D46" s="34">
        <f t="shared" si="2"/>
        <v>59.368749999999984</v>
      </c>
      <c r="E46" s="25">
        <v>81.7</v>
      </c>
      <c r="F46" s="25">
        <v>73.7</v>
      </c>
      <c r="G46" s="25">
        <v>83.800000000000011</v>
      </c>
      <c r="H46" s="25">
        <v>88.600000000000009</v>
      </c>
      <c r="I46" s="25">
        <v>93.3</v>
      </c>
      <c r="J46" s="25">
        <v>69.099999999999994</v>
      </c>
      <c r="K46" s="25">
        <v>79.7</v>
      </c>
      <c r="L46" s="25">
        <v>12.799999999999997</v>
      </c>
    </row>
    <row r="47" spans="1:12">
      <c r="A47" s="31">
        <v>42826</v>
      </c>
      <c r="B47" s="34">
        <v>77.099999999999994</v>
      </c>
      <c r="C47" s="34">
        <f t="shared" si="2"/>
        <v>44.713725490196069</v>
      </c>
      <c r="D47" s="34">
        <f t="shared" si="2"/>
        <v>59.368749999999984</v>
      </c>
      <c r="E47" s="25">
        <v>89.1</v>
      </c>
      <c r="F47" s="25">
        <v>71.099999999999994</v>
      </c>
      <c r="G47" s="25">
        <v>89.699999999999989</v>
      </c>
      <c r="H47" s="25">
        <v>67.5</v>
      </c>
      <c r="I47" s="25">
        <v>90.199999999999989</v>
      </c>
      <c r="J47" s="25">
        <v>71.100000000000009</v>
      </c>
      <c r="K47" s="25">
        <v>88.899999999999991</v>
      </c>
      <c r="L47" s="25">
        <v>32.100000000000009</v>
      </c>
    </row>
    <row r="48" spans="1:12">
      <c r="A48" s="31">
        <v>43009</v>
      </c>
      <c r="B48" s="34">
        <v>81</v>
      </c>
      <c r="C48" s="34">
        <f t="shared" si="2"/>
        <v>44.713725490196069</v>
      </c>
      <c r="D48" s="34">
        <f t="shared" si="2"/>
        <v>59.368749999999984</v>
      </c>
      <c r="E48" s="25">
        <v>86.800000000000011</v>
      </c>
      <c r="F48" s="25">
        <v>81.899999999999991</v>
      </c>
      <c r="G48" s="25">
        <v>87.199999999999989</v>
      </c>
      <c r="H48" s="25">
        <v>77.800000000000011</v>
      </c>
      <c r="I48" s="25">
        <v>94.600000000000009</v>
      </c>
      <c r="J48" s="25">
        <v>71.399999999999991</v>
      </c>
      <c r="K48" s="25">
        <v>89</v>
      </c>
      <c r="L48" s="25">
        <v>31.200000000000003</v>
      </c>
    </row>
    <row r="49" spans="1:12">
      <c r="A49" s="31">
        <v>43191</v>
      </c>
      <c r="B49" s="34">
        <v>84.6</v>
      </c>
      <c r="C49" s="34">
        <f t="shared" si="2"/>
        <v>44.713725490196069</v>
      </c>
      <c r="D49" s="34">
        <f t="shared" si="2"/>
        <v>59.368749999999984</v>
      </c>
      <c r="E49" s="25">
        <v>91.699999999999989</v>
      </c>
      <c r="F49" s="25">
        <v>87.899999999999991</v>
      </c>
      <c r="G49" s="25">
        <v>94.1</v>
      </c>
      <c r="H49" s="25">
        <v>76.5</v>
      </c>
      <c r="I49" s="25">
        <v>97.1</v>
      </c>
      <c r="J49" s="25">
        <v>81.599999999999994</v>
      </c>
      <c r="K49" s="25">
        <v>86.4</v>
      </c>
      <c r="L49" s="25">
        <v>43.8</v>
      </c>
    </row>
    <row r="50" spans="1:12">
      <c r="A50" s="31">
        <v>43374</v>
      </c>
      <c r="B50" s="34">
        <v>79.300000000000011</v>
      </c>
      <c r="C50" s="34">
        <f t="shared" si="2"/>
        <v>44.713725490196069</v>
      </c>
      <c r="D50" s="34">
        <f t="shared" si="2"/>
        <v>59.368749999999984</v>
      </c>
      <c r="E50" s="25">
        <v>92.6</v>
      </c>
      <c r="F50" s="25">
        <v>84.7</v>
      </c>
      <c r="G50" s="25">
        <v>92.8</v>
      </c>
      <c r="H50" s="25">
        <v>57.699999999999996</v>
      </c>
      <c r="I50" s="25">
        <v>95.7</v>
      </c>
      <c r="J50" s="25">
        <v>80.600000000000009</v>
      </c>
      <c r="K50" s="25">
        <v>86</v>
      </c>
      <c r="L50" s="25">
        <v>18.100000000000001</v>
      </c>
    </row>
    <row r="51" spans="1:12">
      <c r="A51" s="31">
        <v>43556</v>
      </c>
      <c r="B51" s="34">
        <v>73.599999999999994</v>
      </c>
      <c r="C51" s="34">
        <f t="shared" si="2"/>
        <v>44.713725490196069</v>
      </c>
      <c r="D51" s="34">
        <f t="shared" si="2"/>
        <v>59.368749999999984</v>
      </c>
      <c r="E51" s="25">
        <v>73</v>
      </c>
      <c r="F51" s="25">
        <v>70</v>
      </c>
      <c r="G51" s="25">
        <v>86.4</v>
      </c>
      <c r="H51" s="25">
        <v>60.2</v>
      </c>
      <c r="I51" s="25">
        <v>93.7</v>
      </c>
      <c r="J51" s="25">
        <v>76.500000000000014</v>
      </c>
      <c r="K51" s="25">
        <v>79.699999999999989</v>
      </c>
      <c r="L51" s="25">
        <v>29.400000000000006</v>
      </c>
    </row>
    <row r="52" spans="1:12">
      <c r="A52" s="31">
        <v>43739</v>
      </c>
      <c r="B52" s="34">
        <v>61.800000000000011</v>
      </c>
      <c r="C52" s="34">
        <f t="shared" si="2"/>
        <v>44.713725490196069</v>
      </c>
      <c r="D52" s="34">
        <f t="shared" si="2"/>
        <v>59.368749999999984</v>
      </c>
      <c r="E52" s="25">
        <v>50</v>
      </c>
      <c r="F52" s="25">
        <v>45.500000000000007</v>
      </c>
      <c r="G52" s="25">
        <v>64.899999999999991</v>
      </c>
      <c r="H52" s="25">
        <v>71.3</v>
      </c>
      <c r="I52" s="25">
        <v>91.7</v>
      </c>
      <c r="J52" s="25">
        <v>65.100000000000009</v>
      </c>
      <c r="K52" s="25">
        <v>74.5</v>
      </c>
      <c r="L52" s="25">
        <v>12.300000000000004</v>
      </c>
    </row>
    <row r="53" spans="1:12">
      <c r="A53" s="31">
        <v>43891</v>
      </c>
      <c r="B53" s="34">
        <v>54.199999999999989</v>
      </c>
      <c r="C53" s="34">
        <f t="shared" si="2"/>
        <v>44.713725490196069</v>
      </c>
      <c r="D53" s="34">
        <f t="shared" si="2"/>
        <v>59.368749999999984</v>
      </c>
      <c r="E53" s="25">
        <v>38.199999999999989</v>
      </c>
      <c r="F53" s="25">
        <v>36.1</v>
      </c>
      <c r="G53" s="25">
        <v>59.8</v>
      </c>
      <c r="H53" s="25">
        <v>55.2</v>
      </c>
      <c r="I53" s="25">
        <v>89.2</v>
      </c>
      <c r="J53" s="25">
        <v>57</v>
      </c>
      <c r="K53" s="25">
        <v>64</v>
      </c>
      <c r="L53" s="25">
        <v>36.20000000000001</v>
      </c>
    </row>
    <row r="54" spans="1:12">
      <c r="A54" s="35">
        <v>43922</v>
      </c>
      <c r="B54" s="25">
        <v>3.5999999999999979</v>
      </c>
      <c r="C54" s="34">
        <f t="shared" si="2"/>
        <v>44.713725490196069</v>
      </c>
      <c r="D54" s="34">
        <f t="shared" si="2"/>
        <v>59.368749999999984</v>
      </c>
      <c r="E54" s="25">
        <v>24.9</v>
      </c>
      <c r="F54" s="25">
        <v>-17</v>
      </c>
      <c r="G54" s="25">
        <v>1.2999999999999972</v>
      </c>
      <c r="H54" s="25">
        <v>-4.0000000000000036</v>
      </c>
      <c r="I54" s="25">
        <v>70</v>
      </c>
      <c r="J54" s="25">
        <v>-1.8999999999999986</v>
      </c>
      <c r="K54" s="25">
        <v>-10.600000000000001</v>
      </c>
      <c r="L54" s="25">
        <v>9.2999999999999954</v>
      </c>
    </row>
    <row r="61" spans="1:12">
      <c r="B61" s="34">
        <f>AVERAGE(B23:B54)</f>
        <v>59.368749999999984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topLeftCell="H23" zoomScaleNormal="100" workbookViewId="0">
      <selection activeCell="P57" sqref="P57"/>
    </sheetView>
  </sheetViews>
  <sheetFormatPr baseColWidth="10" defaultColWidth="11.44140625" defaultRowHeight="13.8"/>
  <cols>
    <col min="1" max="1" width="12.109375" style="68" customWidth="1"/>
    <col min="2" max="2" width="7.88671875" style="47" customWidth="1"/>
    <col min="3" max="3" width="7.5546875" style="67" customWidth="1"/>
    <col min="4" max="4" width="3.33203125" style="67" customWidth="1"/>
    <col min="5" max="5" width="5.33203125" style="67" customWidth="1"/>
    <col min="6" max="6" width="11.44140625" style="67"/>
    <col min="7" max="16384" width="11.44140625" style="63"/>
  </cols>
  <sheetData>
    <row r="1" spans="1:12" s="38" customFormat="1" ht="28.2">
      <c r="A1" s="6"/>
      <c r="B1" s="47"/>
      <c r="C1" s="48"/>
      <c r="D1" s="49"/>
      <c r="E1" s="49"/>
      <c r="F1" s="49"/>
      <c r="G1" s="50"/>
      <c r="H1" s="50"/>
      <c r="I1" s="50"/>
      <c r="J1" s="50"/>
      <c r="K1" s="50"/>
      <c r="L1" s="50"/>
    </row>
    <row r="2" spans="1:12" s="38" customFormat="1" ht="28.2">
      <c r="A2" s="51"/>
      <c r="B2" s="47"/>
      <c r="C2" s="52"/>
      <c r="D2" s="53"/>
      <c r="E2" s="54"/>
      <c r="F2" s="49"/>
      <c r="G2" s="50"/>
      <c r="H2" s="6"/>
      <c r="I2" s="50"/>
      <c r="J2" s="50"/>
      <c r="K2" s="50"/>
      <c r="L2" s="50"/>
    </row>
    <row r="3" spans="1:12" s="57" customFormat="1" ht="55.2">
      <c r="A3" s="55"/>
      <c r="B3" s="56" t="s">
        <v>43</v>
      </c>
      <c r="D3" s="49"/>
      <c r="E3" s="49"/>
      <c r="F3" s="49"/>
      <c r="G3" s="49"/>
      <c r="H3" s="49"/>
      <c r="I3" s="49"/>
      <c r="J3" s="49"/>
      <c r="K3" s="49"/>
      <c r="L3" s="49"/>
    </row>
    <row r="4" spans="1:12" ht="19.5" customHeight="1">
      <c r="A4" s="58">
        <v>1997</v>
      </c>
      <c r="B4" s="59">
        <v>22</v>
      </c>
      <c r="C4" s="60">
        <v>97</v>
      </c>
      <c r="D4" s="49"/>
      <c r="E4" s="49"/>
      <c r="F4" s="61"/>
      <c r="G4" s="62"/>
      <c r="H4" s="62"/>
      <c r="I4" s="62"/>
      <c r="J4" s="62"/>
      <c r="K4" s="62"/>
      <c r="L4" s="62"/>
    </row>
    <row r="5" spans="1:12" ht="19.5" customHeight="1">
      <c r="A5" s="58" t="s">
        <v>1</v>
      </c>
      <c r="B5" s="59">
        <v>20</v>
      </c>
      <c r="C5" s="60"/>
      <c r="D5" s="60"/>
      <c r="E5" s="60"/>
      <c r="F5" s="64"/>
      <c r="G5" s="62"/>
      <c r="H5" s="62"/>
      <c r="I5" s="62"/>
      <c r="J5" s="62"/>
      <c r="K5" s="62"/>
      <c r="L5" s="62"/>
    </row>
    <row r="6" spans="1:12" ht="19.5" customHeight="1">
      <c r="A6" s="58">
        <v>1998</v>
      </c>
      <c r="B6" s="59">
        <v>26</v>
      </c>
      <c r="C6" s="60">
        <v>98</v>
      </c>
      <c r="D6" s="60"/>
      <c r="E6" s="60"/>
      <c r="F6" s="64"/>
      <c r="G6" s="62"/>
      <c r="H6" s="62"/>
      <c r="I6" s="62"/>
      <c r="J6" s="62"/>
      <c r="K6" s="62"/>
      <c r="L6" s="62"/>
    </row>
    <row r="7" spans="1:12" ht="19.5" customHeight="1">
      <c r="A7" s="58" t="s">
        <v>2</v>
      </c>
      <c r="B7" s="59">
        <v>10</v>
      </c>
      <c r="C7" s="60"/>
      <c r="D7" s="60"/>
      <c r="E7" s="60"/>
      <c r="F7" s="64"/>
      <c r="G7" s="62"/>
      <c r="H7" s="62"/>
      <c r="I7" s="62"/>
      <c r="J7" s="62"/>
      <c r="K7" s="62"/>
      <c r="L7" s="62"/>
    </row>
    <row r="8" spans="1:12" ht="19.5" customHeight="1">
      <c r="A8" s="58">
        <v>1999</v>
      </c>
      <c r="B8" s="59">
        <v>18</v>
      </c>
      <c r="C8" s="60">
        <v>99</v>
      </c>
      <c r="D8" s="60"/>
      <c r="E8" s="60"/>
      <c r="F8" s="64"/>
      <c r="G8" s="62"/>
      <c r="H8" s="62"/>
      <c r="I8" s="62"/>
      <c r="J8" s="62"/>
      <c r="K8" s="62"/>
      <c r="L8" s="62"/>
    </row>
    <row r="9" spans="1:12" ht="19.5" customHeight="1">
      <c r="A9" s="58" t="s">
        <v>3</v>
      </c>
      <c r="B9" s="59">
        <v>18.8</v>
      </c>
      <c r="C9" s="60"/>
      <c r="D9" s="60"/>
      <c r="E9" s="60"/>
      <c r="F9" s="64"/>
      <c r="G9" s="62"/>
      <c r="H9" s="62"/>
      <c r="I9" s="62"/>
      <c r="J9" s="62"/>
      <c r="K9" s="62"/>
      <c r="L9" s="62"/>
    </row>
    <row r="10" spans="1:12" ht="19.5" customHeight="1">
      <c r="A10" s="58">
        <v>2000</v>
      </c>
      <c r="B10" s="59">
        <v>37.299999999999997</v>
      </c>
      <c r="C10" s="65" t="s">
        <v>555</v>
      </c>
      <c r="D10" s="60"/>
      <c r="E10" s="60"/>
      <c r="F10" s="64"/>
      <c r="G10" s="62"/>
      <c r="H10" s="62"/>
      <c r="I10" s="62"/>
      <c r="J10" s="62"/>
      <c r="K10" s="62"/>
      <c r="L10" s="62"/>
    </row>
    <row r="11" spans="1:12" ht="19.5" customHeight="1">
      <c r="A11" s="58" t="s">
        <v>4</v>
      </c>
      <c r="B11" s="59">
        <v>21.099999999999994</v>
      </c>
      <c r="C11" s="60"/>
      <c r="D11" s="60"/>
      <c r="E11" s="60"/>
      <c r="F11" s="64"/>
      <c r="G11" s="62"/>
      <c r="H11" s="62"/>
      <c r="I11" s="62"/>
      <c r="J11" s="62"/>
      <c r="K11" s="62"/>
      <c r="L11" s="62"/>
    </row>
    <row r="12" spans="1:12" ht="19.5" customHeight="1">
      <c r="A12" s="58">
        <v>2001</v>
      </c>
      <c r="B12" s="59">
        <v>27.400000000000002</v>
      </c>
      <c r="C12" s="65" t="s">
        <v>556</v>
      </c>
      <c r="D12" s="60"/>
      <c r="E12" s="60"/>
      <c r="F12" s="64"/>
      <c r="G12" s="62"/>
      <c r="H12" s="62"/>
      <c r="I12" s="62"/>
      <c r="J12" s="62"/>
      <c r="K12" s="62"/>
      <c r="L12" s="62"/>
    </row>
    <row r="13" spans="1:12" ht="19.5" customHeight="1">
      <c r="A13" s="58" t="s">
        <v>5</v>
      </c>
      <c r="B13" s="59">
        <v>10.099999999999998</v>
      </c>
      <c r="C13" s="60"/>
      <c r="D13" s="60"/>
      <c r="E13" s="60"/>
      <c r="F13" s="64"/>
      <c r="G13" s="62"/>
      <c r="H13" s="62"/>
      <c r="I13" s="62"/>
      <c r="J13" s="62"/>
      <c r="K13" s="62"/>
      <c r="L13" s="62"/>
    </row>
    <row r="14" spans="1:12" ht="19.5" customHeight="1">
      <c r="A14" s="58">
        <v>2002</v>
      </c>
      <c r="B14" s="59">
        <v>17.7</v>
      </c>
      <c r="C14" s="65" t="s">
        <v>557</v>
      </c>
      <c r="D14" s="60"/>
      <c r="E14" s="60"/>
      <c r="F14" s="64"/>
      <c r="G14" s="62"/>
      <c r="H14" s="62"/>
      <c r="I14" s="62"/>
      <c r="J14" s="62"/>
      <c r="K14" s="62"/>
      <c r="L14" s="62"/>
    </row>
    <row r="15" spans="1:12" ht="19.5" customHeight="1">
      <c r="A15" s="58" t="s">
        <v>6</v>
      </c>
      <c r="B15" s="59">
        <v>14.100000000000001</v>
      </c>
      <c r="C15" s="60"/>
      <c r="D15" s="60"/>
      <c r="E15" s="60"/>
      <c r="F15" s="64"/>
      <c r="G15" s="62"/>
      <c r="H15" s="62"/>
      <c r="I15" s="62"/>
      <c r="J15" s="62"/>
      <c r="K15" s="62"/>
      <c r="L15" s="62"/>
    </row>
    <row r="16" spans="1:12" ht="19.5" customHeight="1">
      <c r="A16" s="58">
        <v>2003</v>
      </c>
      <c r="B16" s="59">
        <v>5.3999999999999986</v>
      </c>
      <c r="C16" s="65" t="s">
        <v>558</v>
      </c>
      <c r="D16" s="60"/>
      <c r="E16" s="60"/>
      <c r="F16" s="64"/>
      <c r="G16" s="62"/>
      <c r="H16" s="62"/>
      <c r="I16" s="62"/>
      <c r="J16" s="62"/>
      <c r="K16" s="62"/>
      <c r="L16" s="62"/>
    </row>
    <row r="17" spans="1:16" ht="19.5" customHeight="1">
      <c r="A17" s="58" t="s">
        <v>7</v>
      </c>
      <c r="B17" s="59">
        <v>23.499999999999996</v>
      </c>
      <c r="C17" s="60"/>
      <c r="D17" s="60"/>
      <c r="E17" s="60"/>
      <c r="F17" s="64"/>
      <c r="G17" s="62"/>
      <c r="H17" s="62"/>
      <c r="I17" s="62"/>
      <c r="J17" s="62"/>
      <c r="K17" s="62"/>
      <c r="L17" s="62"/>
    </row>
    <row r="18" spans="1:16" ht="19.5" customHeight="1">
      <c r="A18" s="58">
        <v>2004</v>
      </c>
      <c r="B18" s="59">
        <v>32.300000000000004</v>
      </c>
      <c r="C18" s="65" t="s">
        <v>559</v>
      </c>
      <c r="D18" s="60"/>
      <c r="E18" s="60"/>
      <c r="F18" s="64"/>
      <c r="G18" s="62"/>
      <c r="H18" s="62"/>
      <c r="I18" s="62"/>
      <c r="J18" s="62"/>
      <c r="K18" s="62"/>
      <c r="L18" s="62"/>
    </row>
    <row r="19" spans="1:16" ht="19.5" customHeight="1">
      <c r="A19" s="58" t="s">
        <v>8</v>
      </c>
      <c r="B19" s="59">
        <v>22.799999999999997</v>
      </c>
      <c r="C19" s="60"/>
      <c r="D19" s="60"/>
      <c r="E19" s="60"/>
      <c r="F19" s="49"/>
      <c r="G19" s="62"/>
      <c r="H19" s="62"/>
      <c r="I19" s="62"/>
      <c r="J19" s="62"/>
      <c r="K19" s="62"/>
      <c r="L19" s="62"/>
    </row>
    <row r="20" spans="1:16" ht="19.5" customHeight="1">
      <c r="A20" s="58">
        <v>2005</v>
      </c>
      <c r="B20" s="59">
        <v>24.3</v>
      </c>
      <c r="C20" s="65" t="s">
        <v>560</v>
      </c>
      <c r="D20" s="60"/>
      <c r="E20" s="60"/>
      <c r="F20" s="49"/>
      <c r="G20" s="62"/>
      <c r="H20" s="62"/>
      <c r="I20" s="62"/>
      <c r="J20" s="62"/>
      <c r="K20" s="62"/>
      <c r="L20" s="62"/>
    </row>
    <row r="21" spans="1:16" ht="19.5" customHeight="1">
      <c r="A21" s="58" t="s">
        <v>9</v>
      </c>
      <c r="B21" s="59">
        <v>20.799999999999997</v>
      </c>
      <c r="C21" s="60"/>
      <c r="D21" s="66"/>
      <c r="E21" s="66"/>
      <c r="F21" s="49"/>
      <c r="G21" s="62"/>
      <c r="H21" s="62"/>
      <c r="I21" s="62"/>
      <c r="J21" s="62"/>
      <c r="K21" s="62"/>
      <c r="L21" s="62"/>
    </row>
    <row r="22" spans="1:16" ht="19.5" customHeight="1">
      <c r="A22" s="58">
        <v>2006</v>
      </c>
      <c r="B22" s="59">
        <v>34.400000000000006</v>
      </c>
      <c r="C22" s="65" t="s">
        <v>561</v>
      </c>
      <c r="D22" s="60"/>
      <c r="E22" s="60"/>
      <c r="F22" s="49"/>
      <c r="G22" s="62"/>
      <c r="H22" s="62"/>
      <c r="I22" s="62"/>
      <c r="J22" s="62"/>
      <c r="K22" s="62"/>
      <c r="L22" s="62"/>
    </row>
    <row r="23" spans="1:16" ht="19.5" customHeight="1">
      <c r="A23" s="58" t="s">
        <v>10</v>
      </c>
      <c r="B23" s="59">
        <v>23.2</v>
      </c>
      <c r="C23" s="60"/>
      <c r="D23" s="60"/>
      <c r="E23" s="60"/>
      <c r="F23" s="49"/>
      <c r="G23" s="62"/>
      <c r="H23" s="62"/>
      <c r="I23" s="62"/>
      <c r="J23" s="62"/>
      <c r="K23" s="62"/>
      <c r="L23" s="62"/>
    </row>
    <row r="24" spans="1:16" ht="19.5" customHeight="1">
      <c r="A24" s="58">
        <v>2007</v>
      </c>
      <c r="B24" s="59">
        <v>41.9</v>
      </c>
      <c r="C24" s="65" t="s">
        <v>562</v>
      </c>
      <c r="D24" s="60"/>
      <c r="E24" s="60"/>
      <c r="F24" s="49"/>
      <c r="G24" s="62"/>
      <c r="H24" s="62"/>
      <c r="I24" s="69" t="s">
        <v>576</v>
      </c>
      <c r="J24" s="62"/>
      <c r="K24" s="62"/>
      <c r="L24" s="62"/>
    </row>
    <row r="25" spans="1:16" ht="13.2">
      <c r="A25" s="58" t="s">
        <v>11</v>
      </c>
      <c r="B25" s="59">
        <v>33.300000000000004</v>
      </c>
      <c r="C25" s="60"/>
      <c r="D25" s="60"/>
      <c r="E25" s="60"/>
      <c r="F25" s="49"/>
      <c r="G25" s="62"/>
      <c r="H25" s="62"/>
      <c r="I25" s="62"/>
      <c r="J25" s="62"/>
      <c r="K25" s="62"/>
      <c r="L25" s="62"/>
      <c r="P25" s="63" t="s">
        <v>89</v>
      </c>
    </row>
    <row r="26" spans="1:16" ht="13.2">
      <c r="A26" s="58">
        <v>2008</v>
      </c>
      <c r="B26" s="59">
        <v>30.099999999999998</v>
      </c>
      <c r="C26" s="65" t="s">
        <v>563</v>
      </c>
      <c r="D26" s="60"/>
      <c r="E26" s="60"/>
      <c r="F26" s="49"/>
      <c r="G26" s="62"/>
      <c r="H26" s="62"/>
      <c r="I26" s="62"/>
      <c r="J26" s="62"/>
      <c r="K26" s="62"/>
      <c r="L26" s="62"/>
    </row>
    <row r="27" spans="1:16" ht="13.2">
      <c r="A27" s="58" t="s">
        <v>12</v>
      </c>
      <c r="B27" s="59">
        <v>3.3999999999999986</v>
      </c>
      <c r="C27" s="60"/>
      <c r="D27" s="60"/>
      <c r="E27" s="60"/>
      <c r="F27" s="49"/>
    </row>
    <row r="28" spans="1:16" ht="13.2">
      <c r="A28" s="58">
        <v>2009</v>
      </c>
      <c r="B28" s="59">
        <v>-10.899999999999995</v>
      </c>
      <c r="C28" s="65" t="s">
        <v>564</v>
      </c>
      <c r="D28" s="60"/>
      <c r="E28" s="60"/>
      <c r="F28" s="49"/>
    </row>
    <row r="29" spans="1:16" ht="13.2">
      <c r="A29" s="58" t="s">
        <v>22</v>
      </c>
      <c r="B29" s="59">
        <v>28.9</v>
      </c>
      <c r="C29" s="60"/>
      <c r="D29" s="60"/>
      <c r="E29" s="60"/>
      <c r="F29" s="49"/>
    </row>
    <row r="30" spans="1:16" ht="13.2">
      <c r="A30" s="58">
        <v>2010</v>
      </c>
      <c r="B30" s="59">
        <v>42.3</v>
      </c>
      <c r="C30" s="65" t="s">
        <v>565</v>
      </c>
      <c r="D30" s="60"/>
      <c r="E30" s="60"/>
      <c r="F30" s="49"/>
    </row>
    <row r="31" spans="1:16" ht="13.2">
      <c r="A31" s="58" t="s">
        <v>29</v>
      </c>
      <c r="B31" s="59">
        <v>35.6</v>
      </c>
      <c r="C31" s="60"/>
      <c r="D31" s="49"/>
      <c r="E31" s="49"/>
      <c r="F31" s="49"/>
    </row>
    <row r="32" spans="1:16" ht="13.2">
      <c r="A32" s="58">
        <v>2011</v>
      </c>
      <c r="B32" s="59">
        <v>40.6</v>
      </c>
      <c r="C32" s="65" t="s">
        <v>566</v>
      </c>
      <c r="D32" s="49"/>
      <c r="E32" s="49"/>
      <c r="F32" s="49"/>
    </row>
    <row r="33" spans="1:9" ht="13.2">
      <c r="A33" s="58" t="s">
        <v>42</v>
      </c>
      <c r="B33" s="59">
        <v>15.3</v>
      </c>
      <c r="C33" s="60"/>
      <c r="D33" s="49"/>
      <c r="E33" s="49"/>
      <c r="F33" s="49"/>
    </row>
    <row r="34" spans="1:9" ht="13.2">
      <c r="A34" s="58">
        <v>2012</v>
      </c>
      <c r="B34" s="59">
        <v>27.1</v>
      </c>
      <c r="C34" s="65" t="s">
        <v>567</v>
      </c>
      <c r="D34" s="49"/>
      <c r="E34" s="49"/>
      <c r="F34" s="49"/>
    </row>
    <row r="35" spans="1:9" ht="13.2">
      <c r="A35" s="58" t="s">
        <v>57</v>
      </c>
      <c r="B35" s="59">
        <v>5.5999999999999979</v>
      </c>
      <c r="C35" s="60"/>
      <c r="D35" s="49"/>
      <c r="E35" s="49"/>
      <c r="F35" s="49"/>
    </row>
    <row r="36" spans="1:9" ht="13.2">
      <c r="A36" s="58">
        <v>2013</v>
      </c>
      <c r="B36" s="59">
        <v>30.6</v>
      </c>
      <c r="C36" s="65" t="s">
        <v>568</v>
      </c>
      <c r="D36" s="49"/>
      <c r="E36" s="49"/>
      <c r="F36" s="49"/>
    </row>
    <row r="37" spans="1:9" ht="13.2">
      <c r="A37" s="58" t="s">
        <v>65</v>
      </c>
      <c r="B37" s="59">
        <v>23.999999999999993</v>
      </c>
      <c r="C37" s="60"/>
      <c r="D37" s="49"/>
      <c r="E37" s="49"/>
      <c r="F37" s="49"/>
    </row>
    <row r="38" spans="1:9" ht="13.2">
      <c r="A38" s="58">
        <v>2014</v>
      </c>
      <c r="B38" s="59">
        <v>42.7</v>
      </c>
      <c r="C38" s="65" t="s">
        <v>569</v>
      </c>
      <c r="D38" s="49"/>
      <c r="E38" s="49"/>
      <c r="F38" s="49"/>
      <c r="I38" s="70" t="s">
        <v>577</v>
      </c>
    </row>
    <row r="39" spans="1:9" ht="13.2">
      <c r="A39" s="58" t="s">
        <v>90</v>
      </c>
      <c r="B39" s="59">
        <v>14.399999999999999</v>
      </c>
      <c r="C39" s="60"/>
      <c r="D39" s="49"/>
      <c r="E39" s="49"/>
      <c r="F39" s="49"/>
    </row>
    <row r="40" spans="1:9" ht="13.2">
      <c r="A40" s="58">
        <v>2015</v>
      </c>
      <c r="B40" s="59">
        <v>31.4</v>
      </c>
      <c r="C40" s="65" t="s">
        <v>570</v>
      </c>
      <c r="D40" s="49"/>
      <c r="E40" s="49"/>
      <c r="F40" s="49"/>
    </row>
    <row r="41" spans="1:9" ht="13.2">
      <c r="A41" s="58" t="s">
        <v>98</v>
      </c>
      <c r="B41" s="59">
        <v>16.900000000000002</v>
      </c>
      <c r="C41" s="60"/>
      <c r="D41" s="49"/>
      <c r="E41" s="49"/>
      <c r="F41" s="49"/>
    </row>
    <row r="42" spans="1:9" ht="13.2">
      <c r="A42" s="58">
        <v>2016</v>
      </c>
      <c r="B42" s="59">
        <v>27.299999999999997</v>
      </c>
      <c r="C42" s="65" t="s">
        <v>571</v>
      </c>
      <c r="D42" s="49"/>
      <c r="E42" s="49"/>
      <c r="F42" s="49"/>
    </row>
    <row r="43" spans="1:9" ht="13.2">
      <c r="A43" s="58" t="s">
        <v>107</v>
      </c>
      <c r="B43" s="59">
        <v>25.700000000000003</v>
      </c>
      <c r="C43" s="60"/>
      <c r="D43" s="49"/>
      <c r="E43" s="49"/>
      <c r="F43" s="49"/>
    </row>
    <row r="44" spans="1:9" ht="13.2">
      <c r="A44" s="58">
        <v>2017</v>
      </c>
      <c r="B44" s="59">
        <v>34.399999999999991</v>
      </c>
      <c r="C44" s="65" t="s">
        <v>572</v>
      </c>
      <c r="D44" s="49"/>
      <c r="E44" s="49"/>
      <c r="F44" s="49"/>
    </row>
    <row r="45" spans="1:9" ht="13.2">
      <c r="A45" s="58" t="s">
        <v>134</v>
      </c>
      <c r="B45" s="59">
        <v>27.3</v>
      </c>
      <c r="C45" s="60"/>
    </row>
    <row r="46" spans="1:9" ht="13.2">
      <c r="A46" s="58">
        <v>2018</v>
      </c>
      <c r="B46" s="59">
        <v>32.5</v>
      </c>
      <c r="C46" s="65" t="s">
        <v>573</v>
      </c>
    </row>
    <row r="47" spans="1:9" ht="13.2">
      <c r="A47" s="58" t="s">
        <v>143</v>
      </c>
      <c r="B47" s="59">
        <v>21.099999999999998</v>
      </c>
      <c r="C47" s="60"/>
    </row>
    <row r="48" spans="1:9" ht="13.2">
      <c r="A48" s="58">
        <v>2019</v>
      </c>
      <c r="B48" s="59">
        <v>24.1</v>
      </c>
      <c r="C48" s="65" t="s">
        <v>574</v>
      </c>
    </row>
    <row r="49" spans="1:3" s="67" customFormat="1" ht="13.2">
      <c r="A49" s="58" t="s">
        <v>188</v>
      </c>
      <c r="B49" s="59">
        <v>0.39999999999999858</v>
      </c>
    </row>
    <row r="50" spans="1:3" s="67" customFormat="1" ht="13.2">
      <c r="A50" s="58">
        <v>2020</v>
      </c>
      <c r="B50" s="59">
        <v>-0.80000000000000071</v>
      </c>
      <c r="C50" s="65" t="s">
        <v>575</v>
      </c>
    </row>
    <row r="51" spans="1:3" s="67" customFormat="1" ht="13.2">
      <c r="A51" s="58"/>
      <c r="B51" s="47"/>
    </row>
    <row r="52" spans="1:3" s="67" customFormat="1" ht="13.2">
      <c r="A52" s="58"/>
      <c r="B52" s="47"/>
    </row>
    <row r="53" spans="1:3" s="67" customFormat="1" ht="13.2">
      <c r="A53" s="58"/>
      <c r="B53" s="47"/>
    </row>
  </sheetData>
  <pageMargins left="0.78740157499999996" right="0.78740157499999996" top="0.984251969" bottom="0.984251969" header="0.4921259845" footer="0.4921259845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O10" zoomScaleNormal="100" workbookViewId="0">
      <selection activeCell="P57" sqref="P57"/>
    </sheetView>
  </sheetViews>
  <sheetFormatPr baseColWidth="10" defaultColWidth="11.44140625" defaultRowHeight="13.8"/>
  <cols>
    <col min="1" max="1" width="17.6640625" style="44" customWidth="1"/>
    <col min="2" max="2" width="8.6640625" style="40" customWidth="1"/>
    <col min="3" max="4" width="8.33203125" style="40" customWidth="1"/>
    <col min="5" max="16384" width="11.44140625" style="4"/>
  </cols>
  <sheetData>
    <row r="1" spans="1:16" ht="28.2">
      <c r="A1" s="6" t="s">
        <v>21</v>
      </c>
      <c r="B1" s="37"/>
      <c r="C1" s="37"/>
      <c r="D1" s="37"/>
    </row>
    <row r="2" spans="1:16" ht="13.2">
      <c r="A2" s="38"/>
      <c r="B2" s="39">
        <v>35.5</v>
      </c>
      <c r="C2" s="39">
        <v>-11.4</v>
      </c>
      <c r="D2" s="37"/>
    </row>
    <row r="3" spans="1:16" ht="13.2">
      <c r="A3" s="4" t="s">
        <v>34</v>
      </c>
      <c r="B3" s="39">
        <v>23.099999999999998</v>
      </c>
      <c r="C3" s="39">
        <v>-22.7</v>
      </c>
      <c r="D3" s="37"/>
    </row>
    <row r="4" spans="1:16" ht="13.2">
      <c r="A4" s="4"/>
      <c r="B4" s="39">
        <v>25</v>
      </c>
      <c r="C4" s="39">
        <v>-25.8</v>
      </c>
      <c r="D4" s="37"/>
    </row>
    <row r="5" spans="1:16" ht="13.2">
      <c r="A5" s="4"/>
      <c r="B5" s="37"/>
      <c r="C5" s="37"/>
      <c r="D5" s="37"/>
    </row>
    <row r="6" spans="1:16" ht="13.2">
      <c r="A6" s="4"/>
      <c r="B6" s="37"/>
      <c r="C6" s="37"/>
      <c r="D6" s="37"/>
    </row>
    <row r="7" spans="1:16" ht="13.2">
      <c r="A7" s="16"/>
      <c r="B7" s="37"/>
      <c r="C7" s="37"/>
      <c r="D7" s="37"/>
    </row>
    <row r="8" spans="1:16" ht="13.2">
      <c r="A8" s="4"/>
      <c r="B8" s="37"/>
      <c r="C8" s="37"/>
      <c r="D8" s="37"/>
    </row>
    <row r="9" spans="1:16" ht="13.2">
      <c r="A9" s="4"/>
      <c r="B9" s="37"/>
      <c r="C9" s="37"/>
    </row>
    <row r="10" spans="1:16" ht="15">
      <c r="A10" s="16"/>
      <c r="B10" s="41">
        <v>33.299999999999997</v>
      </c>
      <c r="C10" s="41">
        <v>-16.7</v>
      </c>
    </row>
    <row r="11" spans="1:16" ht="15">
      <c r="A11" s="16" t="s">
        <v>44</v>
      </c>
      <c r="B11" s="41">
        <v>9.1</v>
      </c>
      <c r="C11" s="41">
        <v>-31.8</v>
      </c>
      <c r="D11" s="42">
        <f>B11+C11</f>
        <v>-22.700000000000003</v>
      </c>
    </row>
    <row r="12" spans="1:16" ht="15">
      <c r="A12" s="16"/>
      <c r="B12" s="41">
        <v>25</v>
      </c>
      <c r="C12" s="41">
        <v>-14.299999999999999</v>
      </c>
      <c r="D12" s="42">
        <f>B12+C12</f>
        <v>10.700000000000001</v>
      </c>
      <c r="P12" s="71" t="s">
        <v>578</v>
      </c>
    </row>
    <row r="13" spans="1:16">
      <c r="A13" s="16"/>
      <c r="D13" s="43"/>
    </row>
    <row r="14" spans="1:16" ht="15">
      <c r="A14" s="16"/>
      <c r="B14" s="41">
        <v>34.777651083238311</v>
      </c>
      <c r="C14" s="41">
        <v>-10.604332953249715</v>
      </c>
      <c r="D14" s="42"/>
    </row>
    <row r="15" spans="1:16" ht="15">
      <c r="A15" s="16" t="s">
        <v>50</v>
      </c>
      <c r="B15" s="41">
        <v>23.883928571428573</v>
      </c>
      <c r="C15" s="41">
        <v>-22.991071428571427</v>
      </c>
      <c r="D15" s="42">
        <f>B15+C15</f>
        <v>0.8928571428571459</v>
      </c>
    </row>
    <row r="16" spans="1:16" ht="15">
      <c r="A16" s="16"/>
      <c r="B16" s="41">
        <v>23.4375</v>
      </c>
      <c r="C16" s="41">
        <v>-25.558035714285715</v>
      </c>
      <c r="D16" s="42">
        <f>B16+C16</f>
        <v>-2.1205357142857153</v>
      </c>
    </row>
    <row r="17" spans="1:16">
      <c r="A17" s="4"/>
      <c r="B17" s="37"/>
      <c r="C17" s="37"/>
      <c r="D17" s="43"/>
    </row>
    <row r="18" spans="1:16" ht="15">
      <c r="A18" s="4"/>
      <c r="B18" s="41">
        <v>34.700000000000003</v>
      </c>
      <c r="C18" s="41">
        <v>-12.600000000000001</v>
      </c>
      <c r="D18" s="42"/>
    </row>
    <row r="19" spans="1:16" ht="15">
      <c r="A19" s="16" t="s">
        <v>51</v>
      </c>
      <c r="B19" s="41">
        <v>22.400000000000002</v>
      </c>
      <c r="C19" s="41">
        <v>-23.200000000000003</v>
      </c>
      <c r="D19" s="42">
        <f>B19+C19</f>
        <v>-0.80000000000000071</v>
      </c>
    </row>
    <row r="20" spans="1:16" ht="15">
      <c r="A20" s="4"/>
      <c r="B20" s="41">
        <v>27.5</v>
      </c>
      <c r="C20" s="41">
        <v>-23.5</v>
      </c>
      <c r="D20" s="42">
        <f>B20+C20</f>
        <v>4</v>
      </c>
    </row>
    <row r="21" spans="1:16">
      <c r="A21" s="4"/>
      <c r="B21" s="37"/>
      <c r="C21" s="37"/>
      <c r="D21" s="43"/>
    </row>
    <row r="22" spans="1:16" ht="15">
      <c r="A22" s="4"/>
      <c r="B22" s="41">
        <v>40.6</v>
      </c>
      <c r="C22" s="41">
        <v>-12.4</v>
      </c>
      <c r="D22" s="42"/>
    </row>
    <row r="23" spans="1:16" ht="15">
      <c r="A23" s="16" t="s">
        <v>52</v>
      </c>
      <c r="B23" s="41">
        <v>22.7</v>
      </c>
      <c r="C23" s="41">
        <v>-19.799999999999997</v>
      </c>
      <c r="D23" s="42">
        <f>B23+C23</f>
        <v>2.9000000000000021</v>
      </c>
    </row>
    <row r="24" spans="1:16" ht="15">
      <c r="A24" s="4"/>
      <c r="B24" s="41">
        <v>26.4</v>
      </c>
      <c r="C24" s="41">
        <v>-23.7</v>
      </c>
      <c r="D24" s="42">
        <f>B24+C24</f>
        <v>2.6999999999999993</v>
      </c>
      <c r="P24" s="70" t="s">
        <v>577</v>
      </c>
    </row>
    <row r="25" spans="1:16">
      <c r="A25" s="4"/>
      <c r="B25" s="37"/>
      <c r="C25" s="37"/>
      <c r="D25" s="44"/>
    </row>
    <row r="26" spans="1:16" ht="13.2">
      <c r="A26" s="4"/>
      <c r="B26" s="37"/>
      <c r="C26" s="37"/>
    </row>
    <row r="27" spans="1:16" ht="13.2">
      <c r="A27" s="4"/>
      <c r="B27" s="37"/>
      <c r="C27" s="37"/>
    </row>
    <row r="28" spans="1:16" ht="13.2">
      <c r="A28" s="4"/>
      <c r="B28" s="37"/>
      <c r="C28" s="37"/>
    </row>
    <row r="29" spans="1:16">
      <c r="A29" s="4"/>
      <c r="B29" s="37"/>
      <c r="C29" s="37"/>
      <c r="D29" s="44"/>
    </row>
    <row r="30" spans="1:16" ht="13.2">
      <c r="A30" s="4"/>
      <c r="B30" s="45">
        <v>45.9</v>
      </c>
      <c r="C30" s="45">
        <v>-8.1999999999999993</v>
      </c>
      <c r="G30" s="45">
        <v>45.9</v>
      </c>
      <c r="H30" s="45">
        <v>-8.1999999999999993</v>
      </c>
      <c r="I30" s="40"/>
      <c r="J30" s="40"/>
      <c r="K30" s="40"/>
      <c r="L30" s="40"/>
      <c r="M30" s="40"/>
    </row>
    <row r="31" spans="1:16" ht="26.4">
      <c r="A31" s="16" t="s">
        <v>27</v>
      </c>
      <c r="B31" s="45">
        <v>32.4</v>
      </c>
      <c r="C31" s="45">
        <v>-14.8</v>
      </c>
      <c r="D31" s="40">
        <f>B31+C31</f>
        <v>17.599999999999998</v>
      </c>
      <c r="F31" s="16" t="s">
        <v>27</v>
      </c>
      <c r="G31" s="45">
        <v>32.4</v>
      </c>
      <c r="H31" s="45">
        <v>-14.8</v>
      </c>
      <c r="I31" s="40">
        <f>G31+H31</f>
        <v>17.599999999999998</v>
      </c>
      <c r="J31" s="40"/>
      <c r="K31" s="40"/>
      <c r="L31" s="16" t="s">
        <v>27</v>
      </c>
      <c r="M31" s="40"/>
    </row>
    <row r="32" spans="1:16" ht="13.2">
      <c r="A32" s="4"/>
      <c r="B32" s="45">
        <v>29.9</v>
      </c>
      <c r="C32" s="45">
        <v>-25.200000000000003</v>
      </c>
      <c r="D32" s="40">
        <f>B32+C32</f>
        <v>4.6999999999999957</v>
      </c>
      <c r="G32" s="45">
        <v>29.9</v>
      </c>
      <c r="H32" s="45">
        <v>-25.200000000000003</v>
      </c>
      <c r="I32" s="40">
        <f>G32+H32</f>
        <v>4.6999999999999957</v>
      </c>
      <c r="J32" s="40"/>
      <c r="K32" s="40"/>
      <c r="M32" s="40"/>
    </row>
    <row r="33" spans="1:13">
      <c r="A33" s="4"/>
      <c r="B33" s="14"/>
      <c r="C33" s="14"/>
      <c r="D33" s="46"/>
      <c r="G33" s="14"/>
      <c r="H33" s="14"/>
      <c r="I33" s="46"/>
      <c r="J33" s="40"/>
      <c r="K33" s="44"/>
      <c r="M33" s="14"/>
    </row>
    <row r="34" spans="1:13" ht="13.2">
      <c r="A34" s="4"/>
      <c r="B34" s="45">
        <v>32.700000000000003</v>
      </c>
      <c r="C34" s="45">
        <v>-9.8000000000000007</v>
      </c>
      <c r="G34" s="45">
        <v>32.700000000000003</v>
      </c>
      <c r="H34" s="45">
        <v>-9.8000000000000007</v>
      </c>
      <c r="I34" s="40"/>
      <c r="J34" s="40"/>
      <c r="K34" s="40"/>
      <c r="M34" s="40"/>
    </row>
    <row r="35" spans="1:13" ht="26.4">
      <c r="A35" s="16" t="s">
        <v>24</v>
      </c>
      <c r="B35" s="45">
        <v>24.3</v>
      </c>
      <c r="C35" s="45">
        <v>-17.399999999999999</v>
      </c>
      <c r="D35" s="40">
        <f>B35+C35</f>
        <v>6.9000000000000021</v>
      </c>
      <c r="F35" s="16" t="s">
        <v>24</v>
      </c>
      <c r="G35" s="45">
        <v>24.3</v>
      </c>
      <c r="H35" s="45">
        <v>-17.399999999999999</v>
      </c>
      <c r="I35" s="40">
        <f>G35+H35</f>
        <v>6.9000000000000021</v>
      </c>
      <c r="J35" s="40"/>
      <c r="K35" s="40"/>
      <c r="L35" s="16" t="s">
        <v>24</v>
      </c>
      <c r="M35" s="40"/>
    </row>
    <row r="36" spans="1:13" ht="13.2">
      <c r="A36" s="4"/>
      <c r="B36" s="45">
        <v>27</v>
      </c>
      <c r="C36" s="45">
        <v>-23.400000000000002</v>
      </c>
      <c r="D36" s="40">
        <f>B36+C36</f>
        <v>3.5999999999999979</v>
      </c>
      <c r="G36" s="45">
        <v>27</v>
      </c>
      <c r="H36" s="45">
        <v>-23.400000000000002</v>
      </c>
      <c r="I36" s="40">
        <f>G36+H36</f>
        <v>3.5999999999999979</v>
      </c>
      <c r="J36" s="40"/>
      <c r="K36" s="40"/>
      <c r="M36" s="40"/>
    </row>
    <row r="37" spans="1:13">
      <c r="A37" s="4"/>
      <c r="B37" s="14"/>
      <c r="C37" s="14"/>
      <c r="D37" s="46"/>
      <c r="G37" s="14"/>
      <c r="H37" s="14"/>
      <c r="I37" s="46"/>
      <c r="J37" s="40"/>
      <c r="K37" s="44"/>
      <c r="M37" s="14"/>
    </row>
    <row r="38" spans="1:13" ht="13.2">
      <c r="A38" s="4"/>
      <c r="B38" s="45">
        <v>31.4</v>
      </c>
      <c r="C38" s="45">
        <v>-12.7</v>
      </c>
      <c r="G38" s="45">
        <v>31.4</v>
      </c>
      <c r="H38" s="45">
        <v>-12.7</v>
      </c>
      <c r="I38" s="40"/>
      <c r="J38" s="40"/>
      <c r="K38" s="40"/>
      <c r="M38" s="40"/>
    </row>
    <row r="39" spans="1:13" ht="26.4">
      <c r="A39" s="16" t="s">
        <v>26</v>
      </c>
      <c r="B39" s="45">
        <v>18</v>
      </c>
      <c r="C39" s="45">
        <v>-23.6</v>
      </c>
      <c r="D39" s="40">
        <f>B39+C39</f>
        <v>-5.6000000000000014</v>
      </c>
      <c r="F39" s="16" t="s">
        <v>26</v>
      </c>
      <c r="G39" s="45">
        <v>18</v>
      </c>
      <c r="H39" s="45">
        <v>-23.6</v>
      </c>
      <c r="I39" s="40">
        <f>G39+H39</f>
        <v>-5.6000000000000014</v>
      </c>
      <c r="J39" s="40"/>
      <c r="K39" s="40"/>
      <c r="L39" s="16" t="s">
        <v>33</v>
      </c>
      <c r="M39" s="40"/>
    </row>
    <row r="40" spans="1:13" ht="13.2">
      <c r="A40" s="4"/>
      <c r="B40" s="45">
        <v>24.5</v>
      </c>
      <c r="C40" s="45">
        <v>-21.5</v>
      </c>
      <c r="D40" s="40">
        <f>B40+C40</f>
        <v>3</v>
      </c>
      <c r="G40" s="45">
        <v>24.5</v>
      </c>
      <c r="H40" s="45">
        <v>-21.5</v>
      </c>
      <c r="I40" s="40">
        <f>G40+H40</f>
        <v>3</v>
      </c>
      <c r="J40" s="40"/>
      <c r="K40" s="40"/>
      <c r="M40" s="40"/>
    </row>
    <row r="41" spans="1:13" ht="13.2">
      <c r="A41" s="4"/>
      <c r="B41" s="14"/>
      <c r="C41" s="14"/>
      <c r="D41" s="46"/>
      <c r="G41" s="14"/>
      <c r="H41" s="14"/>
      <c r="I41" s="46"/>
      <c r="J41" s="40"/>
      <c r="K41" s="40"/>
      <c r="M41" s="40"/>
    </row>
    <row r="42" spans="1:13" ht="13.2">
      <c r="A42" s="4"/>
      <c r="B42" s="45">
        <v>42.7</v>
      </c>
      <c r="C42" s="45">
        <v>-8.9</v>
      </c>
      <c r="G42" s="45">
        <v>42.7</v>
      </c>
      <c r="H42" s="45">
        <v>-8.9</v>
      </c>
      <c r="I42" s="40"/>
      <c r="J42" s="40"/>
      <c r="K42" s="40"/>
      <c r="M42" s="40"/>
    </row>
    <row r="43" spans="1:13" ht="26.4">
      <c r="A43" s="16" t="s">
        <v>0</v>
      </c>
      <c r="B43" s="45">
        <v>26.3</v>
      </c>
      <c r="C43" s="45">
        <v>-28</v>
      </c>
      <c r="D43" s="40">
        <f>B43+C43</f>
        <v>-1.6999999999999993</v>
      </c>
      <c r="F43" s="16" t="s">
        <v>0</v>
      </c>
      <c r="G43" s="45">
        <v>26.3</v>
      </c>
      <c r="H43" s="45">
        <v>-28</v>
      </c>
      <c r="I43" s="40">
        <f>G43+H43</f>
        <v>-1.6999999999999993</v>
      </c>
      <c r="J43" s="40"/>
      <c r="K43" s="40"/>
      <c r="L43" s="16" t="s">
        <v>23</v>
      </c>
      <c r="M43" s="40"/>
    </row>
    <row r="44" spans="1:13" ht="13.2">
      <c r="A44" s="4"/>
      <c r="B44" s="45">
        <v>27.2</v>
      </c>
      <c r="C44" s="45">
        <v>-26.3</v>
      </c>
      <c r="D44" s="40">
        <f>B44+C44</f>
        <v>0.89999999999999858</v>
      </c>
      <c r="G44" s="45">
        <v>27.2</v>
      </c>
      <c r="H44" s="45">
        <v>-26.3</v>
      </c>
      <c r="I44" s="40">
        <f>G44+H44</f>
        <v>0.89999999999999858</v>
      </c>
      <c r="J44" s="40"/>
      <c r="K44" s="40"/>
      <c r="M44" s="40"/>
    </row>
    <row r="45" spans="1:13" ht="13.2">
      <c r="A45" s="4"/>
      <c r="B45" s="14"/>
      <c r="C45" s="14"/>
      <c r="D45" s="46"/>
      <c r="G45" s="14"/>
      <c r="H45" s="14"/>
      <c r="I45" s="46"/>
      <c r="J45" s="40"/>
      <c r="K45" s="40"/>
      <c r="M45" s="40"/>
    </row>
    <row r="46" spans="1:13" ht="13.2">
      <c r="A46" s="4"/>
      <c r="B46" s="45">
        <v>36.6</v>
      </c>
      <c r="C46" s="45">
        <v>-2.8</v>
      </c>
      <c r="G46" s="45">
        <v>36.6</v>
      </c>
      <c r="H46" s="45">
        <v>-2.8</v>
      </c>
      <c r="I46" s="40"/>
      <c r="J46" s="40"/>
      <c r="K46" s="40"/>
      <c r="M46" s="40"/>
    </row>
    <row r="47" spans="1:13" ht="13.2">
      <c r="A47" s="16" t="s">
        <v>15</v>
      </c>
      <c r="B47" s="45">
        <v>12.7</v>
      </c>
      <c r="C47" s="45">
        <v>-12.8</v>
      </c>
      <c r="D47" s="40">
        <f>B47+C47</f>
        <v>-0.10000000000000142</v>
      </c>
      <c r="F47" s="16" t="s">
        <v>15</v>
      </c>
      <c r="G47" s="45">
        <v>12.7</v>
      </c>
      <c r="H47" s="45">
        <v>-12.8</v>
      </c>
      <c r="I47" s="40">
        <f>G47+H47</f>
        <v>-0.10000000000000142</v>
      </c>
      <c r="J47" s="40"/>
      <c r="K47" s="40"/>
      <c r="L47" s="16" t="s">
        <v>15</v>
      </c>
      <c r="M47" s="40"/>
    </row>
    <row r="48" spans="1:13" ht="13.2">
      <c r="A48" s="4"/>
      <c r="B48" s="45">
        <v>18.299999999999997</v>
      </c>
      <c r="C48" s="45">
        <v>-19.600000000000001</v>
      </c>
      <c r="D48" s="40">
        <f>B48+C48</f>
        <v>-1.3000000000000043</v>
      </c>
      <c r="G48" s="45">
        <v>18.299999999999997</v>
      </c>
      <c r="H48" s="45">
        <v>-19.600000000000001</v>
      </c>
      <c r="I48" s="40">
        <f>G48+H48</f>
        <v>-1.3000000000000043</v>
      </c>
      <c r="J48" s="40"/>
      <c r="K48" s="40"/>
      <c r="M48" s="40"/>
    </row>
    <row r="49" spans="1:13" ht="13.2">
      <c r="A49" s="4"/>
      <c r="B49" s="14"/>
      <c r="C49" s="14"/>
      <c r="D49" s="46"/>
      <c r="G49" s="14"/>
      <c r="H49" s="14"/>
      <c r="I49" s="46"/>
      <c r="J49" s="40"/>
      <c r="K49" s="40"/>
      <c r="M49" s="40"/>
    </row>
    <row r="50" spans="1:13" ht="13.2">
      <c r="A50" s="4"/>
      <c r="B50" s="45">
        <v>40.700000000000003</v>
      </c>
      <c r="C50" s="45">
        <v>-6.8</v>
      </c>
      <c r="G50" s="45">
        <v>40.700000000000003</v>
      </c>
      <c r="H50" s="45">
        <v>-6.8</v>
      </c>
      <c r="I50" s="40"/>
      <c r="J50" s="40"/>
      <c r="K50" s="40"/>
      <c r="M50" s="40"/>
    </row>
    <row r="51" spans="1:13" ht="13.2">
      <c r="A51" s="16" t="s">
        <v>33</v>
      </c>
      <c r="B51" s="45">
        <v>31.7</v>
      </c>
      <c r="C51" s="45">
        <v>-25.8</v>
      </c>
      <c r="D51" s="40">
        <f>B51+C51</f>
        <v>5.8999999999999986</v>
      </c>
      <c r="F51" s="16" t="s">
        <v>33</v>
      </c>
      <c r="G51" s="45">
        <v>31.7</v>
      </c>
      <c r="H51" s="45">
        <v>-25.8</v>
      </c>
      <c r="I51" s="40">
        <f>G51+H51</f>
        <v>5.8999999999999986</v>
      </c>
      <c r="J51" s="40"/>
      <c r="K51" s="40"/>
      <c r="L51" s="16" t="s">
        <v>0</v>
      </c>
      <c r="M51" s="40"/>
    </row>
    <row r="52" spans="1:13" ht="13.2">
      <c r="A52" s="4"/>
      <c r="B52" s="45">
        <v>23.099999999999998</v>
      </c>
      <c r="C52" s="45">
        <v>-25.6</v>
      </c>
      <c r="D52" s="40">
        <f>B52+C52</f>
        <v>-2.5000000000000036</v>
      </c>
      <c r="G52" s="45">
        <v>23.099999999999998</v>
      </c>
      <c r="H52" s="45">
        <v>-25.6</v>
      </c>
      <c r="I52" s="40">
        <f>G52+H52</f>
        <v>-2.5000000000000036</v>
      </c>
      <c r="J52" s="40"/>
      <c r="K52" s="40"/>
      <c r="M52" s="40"/>
    </row>
    <row r="53" spans="1:13" ht="13.2">
      <c r="A53" s="4"/>
      <c r="B53" s="14"/>
      <c r="C53" s="14"/>
      <c r="D53" s="46"/>
      <c r="G53" s="14"/>
      <c r="H53" s="14"/>
      <c r="I53" s="46"/>
      <c r="J53" s="40"/>
      <c r="K53" s="40"/>
      <c r="M53" s="40"/>
    </row>
    <row r="54" spans="1:13" ht="13.2">
      <c r="A54" s="4"/>
      <c r="B54" s="45">
        <v>34.700000000000003</v>
      </c>
      <c r="C54" s="45">
        <v>-12</v>
      </c>
      <c r="G54" s="45">
        <v>34.700000000000003</v>
      </c>
      <c r="H54" s="45">
        <v>-12</v>
      </c>
      <c r="I54" s="40"/>
      <c r="J54" s="40"/>
      <c r="K54" s="40"/>
      <c r="M54" s="40"/>
    </row>
    <row r="55" spans="1:13" ht="26.4">
      <c r="A55" s="16" t="s">
        <v>23</v>
      </c>
      <c r="B55" s="45">
        <v>28.3</v>
      </c>
      <c r="C55" s="45">
        <v>-26.7</v>
      </c>
      <c r="D55" s="40">
        <f>B55+C55</f>
        <v>1.6000000000000014</v>
      </c>
      <c r="F55" s="16" t="s">
        <v>23</v>
      </c>
      <c r="G55" s="45">
        <v>28.3</v>
      </c>
      <c r="H55" s="45">
        <v>-26.7</v>
      </c>
      <c r="I55" s="40">
        <f>G55+H55</f>
        <v>1.6000000000000014</v>
      </c>
      <c r="J55" s="40"/>
      <c r="K55" s="40"/>
      <c r="L55" s="16" t="s">
        <v>26</v>
      </c>
      <c r="M55" s="40"/>
    </row>
    <row r="56" spans="1:13" ht="13.2">
      <c r="A56" s="4"/>
      <c r="B56" s="45">
        <v>26.4</v>
      </c>
      <c r="C56" s="45">
        <v>-29.9</v>
      </c>
      <c r="D56" s="40">
        <f>B56+C56</f>
        <v>-3.5</v>
      </c>
      <c r="G56" s="45">
        <v>26.4</v>
      </c>
      <c r="H56" s="45">
        <v>-29.9</v>
      </c>
      <c r="I56" s="40">
        <f>G56+H56</f>
        <v>-3.5</v>
      </c>
      <c r="J56" s="40"/>
      <c r="K56" s="40"/>
      <c r="M56" s="40"/>
    </row>
    <row r="57" spans="1:13" ht="13.2">
      <c r="A57" s="4"/>
      <c r="B57" s="14"/>
      <c r="C57" s="14"/>
      <c r="D57" s="46"/>
      <c r="G57" s="14"/>
      <c r="H57" s="14"/>
      <c r="I57" s="46"/>
      <c r="J57" s="40"/>
      <c r="K57" s="40"/>
      <c r="M57" s="40"/>
    </row>
    <row r="58" spans="1:13" ht="13.2">
      <c r="A58" s="4"/>
      <c r="B58" s="45">
        <v>29.4</v>
      </c>
      <c r="C58" s="45">
        <v>-20.399999999999999</v>
      </c>
      <c r="G58" s="45">
        <v>29.4</v>
      </c>
      <c r="H58" s="45">
        <v>-20.399999999999999</v>
      </c>
      <c r="I58" s="40"/>
      <c r="J58" s="40"/>
      <c r="K58" s="40"/>
      <c r="M58" s="40"/>
    </row>
    <row r="59" spans="1:13" ht="26.4">
      <c r="A59" s="16" t="s">
        <v>64</v>
      </c>
      <c r="B59" s="45">
        <v>17.899999999999999</v>
      </c>
      <c r="C59" s="45">
        <v>-29.1</v>
      </c>
      <c r="D59" s="40">
        <f>B59+C59</f>
        <v>-11.200000000000003</v>
      </c>
      <c r="F59" s="16" t="s">
        <v>64</v>
      </c>
      <c r="G59" s="45">
        <v>17.899999999999999</v>
      </c>
      <c r="H59" s="45">
        <v>-29.1</v>
      </c>
      <c r="I59" s="40">
        <f>G59+H59</f>
        <v>-11.200000000000003</v>
      </c>
      <c r="J59" s="40"/>
      <c r="K59" s="40"/>
      <c r="L59" s="16" t="s">
        <v>64</v>
      </c>
      <c r="M59" s="40"/>
    </row>
    <row r="60" spans="1:13" ht="13.2">
      <c r="A60" s="4"/>
      <c r="B60" s="45">
        <v>23.200000000000003</v>
      </c>
      <c r="C60" s="45">
        <v>-30.6</v>
      </c>
      <c r="D60" s="40">
        <f>B60+C60</f>
        <v>-7.3999999999999986</v>
      </c>
      <c r="G60" s="45">
        <v>23.200000000000003</v>
      </c>
      <c r="H60" s="45">
        <v>-30.6</v>
      </c>
      <c r="I60" s="40">
        <f>G60+H60</f>
        <v>-7.3999999999999986</v>
      </c>
      <c r="J60" s="40"/>
      <c r="K60" s="40"/>
      <c r="L60" s="40"/>
      <c r="M60" s="40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M19" zoomScaleNormal="100" workbookViewId="0">
      <selection activeCell="P57" sqref="P57"/>
    </sheetView>
  </sheetViews>
  <sheetFormatPr baseColWidth="10" defaultColWidth="11.5546875" defaultRowHeight="13.2"/>
  <cols>
    <col min="1" max="1" width="30.109375" style="5" customWidth="1"/>
    <col min="2" max="16384" width="11.5546875" style="5"/>
  </cols>
  <sheetData>
    <row r="1" spans="1:17">
      <c r="A1" s="5" t="s">
        <v>235</v>
      </c>
    </row>
    <row r="2" spans="1:17" ht="28.2">
      <c r="J2" s="6" t="s">
        <v>68</v>
      </c>
    </row>
    <row r="5" spans="1:17" ht="26.4">
      <c r="A5" s="5" t="s">
        <v>236</v>
      </c>
      <c r="B5" s="5" t="s">
        <v>34</v>
      </c>
      <c r="D5" s="10" t="s">
        <v>33</v>
      </c>
      <c r="E5" s="10" t="s">
        <v>23</v>
      </c>
      <c r="F5" s="5" t="s">
        <v>0</v>
      </c>
      <c r="G5" s="10" t="s">
        <v>64</v>
      </c>
      <c r="H5" s="10" t="s">
        <v>27</v>
      </c>
      <c r="I5" s="10" t="s">
        <v>24</v>
      </c>
      <c r="J5" s="10" t="s">
        <v>26</v>
      </c>
      <c r="K5" s="10" t="s">
        <v>15</v>
      </c>
      <c r="L5" s="10"/>
      <c r="M5" s="72" t="s">
        <v>137</v>
      </c>
      <c r="N5" s="73" t="s">
        <v>237</v>
      </c>
      <c r="O5" s="73" t="s">
        <v>140</v>
      </c>
      <c r="P5" s="73" t="s">
        <v>139</v>
      </c>
      <c r="Q5" s="72" t="s">
        <v>138</v>
      </c>
    </row>
    <row r="6" spans="1:17" ht="12" customHeight="1">
      <c r="A6" s="74" t="s">
        <v>196</v>
      </c>
      <c r="B6" s="5">
        <v>9.9</v>
      </c>
      <c r="D6" s="5">
        <v>23.9</v>
      </c>
      <c r="E6" s="5">
        <v>18.100000000000001</v>
      </c>
      <c r="F6" s="5">
        <v>14.9</v>
      </c>
      <c r="G6" s="5">
        <v>10.199999999999999</v>
      </c>
      <c r="H6" s="5">
        <v>6.5</v>
      </c>
      <c r="I6" s="5">
        <v>4.8</v>
      </c>
      <c r="J6" s="5">
        <v>2.9</v>
      </c>
      <c r="K6" s="75">
        <v>0.4</v>
      </c>
      <c r="M6" s="75">
        <v>0.4</v>
      </c>
      <c r="N6" s="5">
        <v>7.4</v>
      </c>
      <c r="O6" s="5">
        <v>9.9</v>
      </c>
      <c r="P6" s="5">
        <v>12.4</v>
      </c>
      <c r="Q6" s="5">
        <v>12.5</v>
      </c>
    </row>
    <row r="7" spans="1:17" ht="12" customHeight="1">
      <c r="A7" s="74"/>
    </row>
    <row r="9" spans="1:17" ht="26.4">
      <c r="D9" s="10" t="s">
        <v>33</v>
      </c>
      <c r="E9" s="10" t="s">
        <v>23</v>
      </c>
      <c r="F9" s="5" t="s">
        <v>0</v>
      </c>
      <c r="G9" s="10" t="s">
        <v>64</v>
      </c>
      <c r="H9" s="10" t="s">
        <v>27</v>
      </c>
      <c r="I9" s="10" t="s">
        <v>24</v>
      </c>
      <c r="J9" s="10" t="s">
        <v>26</v>
      </c>
      <c r="K9" s="10" t="s">
        <v>15</v>
      </c>
    </row>
    <row r="10" spans="1:17">
      <c r="D10" s="5">
        <v>23.9</v>
      </c>
      <c r="E10" s="5">
        <v>18.100000000000001</v>
      </c>
      <c r="F10" s="5">
        <v>14.9</v>
      </c>
      <c r="G10" s="5">
        <v>10.199999999999999</v>
      </c>
      <c r="H10" s="5">
        <v>6.5</v>
      </c>
      <c r="I10" s="5">
        <v>4.8</v>
      </c>
      <c r="J10" s="5">
        <v>2.9</v>
      </c>
      <c r="K10" s="75">
        <v>0.4</v>
      </c>
    </row>
    <row r="21" spans="14:14">
      <c r="N21" s="76" t="s">
        <v>579</v>
      </c>
    </row>
    <row r="35" spans="14:14">
      <c r="N35" s="77" t="s">
        <v>580</v>
      </c>
    </row>
  </sheetData>
  <sortState columnSort="1" ref="D5:K10">
    <sortCondition descending="1" ref="D6:K6"/>
  </sortState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topLeftCell="I5" workbookViewId="0">
      <selection activeCell="P57" sqref="P57"/>
    </sheetView>
  </sheetViews>
  <sheetFormatPr baseColWidth="10" defaultColWidth="11.44140625" defaultRowHeight="13.2"/>
  <cols>
    <col min="1" max="16384" width="11.44140625" style="4"/>
  </cols>
  <sheetData>
    <row r="1" spans="1:10">
      <c r="A1" s="3" t="s">
        <v>610</v>
      </c>
    </row>
    <row r="3" spans="1:10">
      <c r="B3" s="4" t="s">
        <v>611</v>
      </c>
    </row>
    <row r="4" spans="1:10" ht="39.6">
      <c r="A4" s="16"/>
      <c r="B4" s="16" t="s">
        <v>612</v>
      </c>
      <c r="C4" s="16" t="s">
        <v>613</v>
      </c>
      <c r="D4" s="16" t="s">
        <v>614</v>
      </c>
    </row>
    <row r="5" spans="1:10">
      <c r="A5" s="81" t="s">
        <v>559</v>
      </c>
      <c r="C5" s="82">
        <v>1.0830324909747446</v>
      </c>
      <c r="D5" s="83">
        <v>0.1210653753026758</v>
      </c>
      <c r="E5" s="4" t="s">
        <v>615</v>
      </c>
    </row>
    <row r="6" spans="1:10" ht="15.6">
      <c r="A6" s="4">
        <v>2</v>
      </c>
      <c r="B6" s="4">
        <v>-3.5</v>
      </c>
      <c r="C6" s="82">
        <v>0.71770334928231705</v>
      </c>
      <c r="D6" s="83">
        <v>-0.12062726176116367</v>
      </c>
      <c r="J6" s="84" t="s">
        <v>616</v>
      </c>
    </row>
    <row r="7" spans="1:10">
      <c r="A7" s="4">
        <v>3</v>
      </c>
      <c r="B7" s="4">
        <v>-3.5</v>
      </c>
      <c r="C7" s="82">
        <v>1.0765550239234534</v>
      </c>
      <c r="D7" s="83">
        <v>0.36144578313253017</v>
      </c>
    </row>
    <row r="8" spans="1:10">
      <c r="A8" s="4">
        <v>4</v>
      </c>
      <c r="B8" s="4">
        <v>-3.5</v>
      </c>
      <c r="C8" s="82">
        <v>1.6786570743405171</v>
      </c>
      <c r="D8" s="83">
        <v>0.8443908323281013</v>
      </c>
    </row>
    <row r="9" spans="1:10">
      <c r="A9" s="4">
        <v>5</v>
      </c>
      <c r="C9" s="82">
        <v>2.1634615384615419</v>
      </c>
      <c r="D9" s="83">
        <v>1.4510278113663899</v>
      </c>
    </row>
    <row r="10" spans="1:10">
      <c r="A10" s="4">
        <v>6</v>
      </c>
      <c r="C10" s="82">
        <v>1.7964071856287456</v>
      </c>
      <c r="D10" s="83">
        <v>1.3301088270858408</v>
      </c>
    </row>
    <row r="11" spans="1:10">
      <c r="A11" s="4">
        <v>7</v>
      </c>
      <c r="C11" s="82">
        <v>1.7942583732057482</v>
      </c>
      <c r="D11" s="83">
        <v>1.9323671497584627</v>
      </c>
      <c r="E11" s="4" t="s">
        <v>617</v>
      </c>
    </row>
    <row r="12" spans="1:10">
      <c r="A12" s="4">
        <v>8</v>
      </c>
      <c r="B12" s="4">
        <v>3.5</v>
      </c>
      <c r="C12" s="82">
        <v>1.9138755980861344</v>
      </c>
      <c r="D12" s="83">
        <v>2.2946859903381744</v>
      </c>
    </row>
    <row r="13" spans="1:10">
      <c r="A13" s="4">
        <v>9</v>
      </c>
      <c r="B13" s="4">
        <v>3.5</v>
      </c>
      <c r="C13" s="82">
        <v>1.674641148325362</v>
      </c>
      <c r="D13" s="83">
        <v>2.1712907117008351</v>
      </c>
    </row>
    <row r="14" spans="1:10">
      <c r="A14" s="4">
        <v>10</v>
      </c>
      <c r="B14" s="4">
        <v>3.5</v>
      </c>
      <c r="C14" s="82">
        <v>1.7942583732057482</v>
      </c>
      <c r="D14" s="83">
        <v>3.2569360675512637</v>
      </c>
    </row>
    <row r="15" spans="1:10">
      <c r="A15" s="4">
        <v>11</v>
      </c>
      <c r="C15" s="82">
        <v>1.9184652278177339</v>
      </c>
      <c r="D15" s="83">
        <v>2.7744270205066313</v>
      </c>
    </row>
    <row r="16" spans="1:10">
      <c r="A16" s="4">
        <v>12</v>
      </c>
      <c r="C16" s="82">
        <v>2.2619047619047761</v>
      </c>
      <c r="D16" s="83">
        <v>2.8950542822677727</v>
      </c>
    </row>
    <row r="17" spans="1:10">
      <c r="A17" s="81" t="s">
        <v>560</v>
      </c>
      <c r="C17" s="82">
        <v>1.5476190476190421</v>
      </c>
      <c r="D17" s="83">
        <v>3.9903264812575445</v>
      </c>
      <c r="E17" s="4" t="s">
        <v>618</v>
      </c>
    </row>
    <row r="18" spans="1:10">
      <c r="A18" s="4">
        <v>2</v>
      </c>
      <c r="B18" s="4">
        <v>3.5</v>
      </c>
      <c r="C18" s="82">
        <v>1.6627078384797933</v>
      </c>
      <c r="D18" s="83">
        <v>4.106280193236711</v>
      </c>
    </row>
    <row r="19" spans="1:10">
      <c r="A19" s="4">
        <v>3</v>
      </c>
      <c r="B19" s="4">
        <v>3.5</v>
      </c>
      <c r="C19" s="82">
        <v>1.7751479289940919</v>
      </c>
      <c r="D19" s="83">
        <v>4.081632653061229</v>
      </c>
    </row>
    <row r="20" spans="1:10">
      <c r="A20" s="4">
        <v>4</v>
      </c>
      <c r="B20" s="4">
        <v>3.5</v>
      </c>
      <c r="C20" s="82">
        <v>1.1792452830188704</v>
      </c>
      <c r="D20" s="83">
        <v>4.3062200956937913</v>
      </c>
    </row>
    <row r="21" spans="1:10">
      <c r="A21" s="4">
        <v>5</v>
      </c>
      <c r="C21" s="82">
        <v>1.0588235294117787</v>
      </c>
      <c r="D21" s="83">
        <v>3.9332538736591038</v>
      </c>
    </row>
    <row r="22" spans="1:10">
      <c r="A22" s="4">
        <v>6</v>
      </c>
      <c r="C22" s="82">
        <v>1.2941176470588234</v>
      </c>
      <c r="D22" s="83">
        <v>4.5346062052505909</v>
      </c>
    </row>
    <row r="23" spans="1:10">
      <c r="A23" s="4">
        <v>7</v>
      </c>
      <c r="C23" s="82">
        <v>1.5276145710928501</v>
      </c>
      <c r="D23" s="83">
        <v>4.502369668246442</v>
      </c>
      <c r="E23" s="4" t="s">
        <v>619</v>
      </c>
    </row>
    <row r="24" spans="1:10">
      <c r="A24" s="4">
        <v>8</v>
      </c>
      <c r="B24" s="4">
        <v>4.5</v>
      </c>
      <c r="C24" s="82">
        <v>1.5258215962441257</v>
      </c>
      <c r="D24" s="83">
        <v>4.3683589138134638</v>
      </c>
      <c r="J24" s="2" t="s">
        <v>620</v>
      </c>
    </row>
    <row r="25" spans="1:10">
      <c r="A25" s="4">
        <v>9</v>
      </c>
      <c r="B25" s="4">
        <v>4.5</v>
      </c>
      <c r="C25" s="82">
        <v>1.8823529411764683</v>
      </c>
      <c r="D25" s="83">
        <v>4.7225501770956413</v>
      </c>
    </row>
    <row r="26" spans="1:10">
      <c r="A26" s="4">
        <v>10</v>
      </c>
      <c r="B26" s="4">
        <v>4.5</v>
      </c>
      <c r="C26" s="82">
        <v>1.8801410105758087</v>
      </c>
      <c r="D26" s="83">
        <v>4.20560747663552</v>
      </c>
    </row>
    <row r="27" spans="1:10">
      <c r="A27" s="4">
        <v>11</v>
      </c>
      <c r="C27" s="82">
        <v>1.6470588235294237</v>
      </c>
      <c r="D27" s="83">
        <v>4.5774647887323772</v>
      </c>
    </row>
    <row r="28" spans="1:10">
      <c r="A28" s="4">
        <v>12</v>
      </c>
      <c r="C28" s="82">
        <v>1.3969732246798428</v>
      </c>
      <c r="D28" s="83">
        <v>4.8065650644783187</v>
      </c>
    </row>
    <row r="29" spans="1:10">
      <c r="A29" s="81" t="s">
        <v>561</v>
      </c>
      <c r="C29" s="82">
        <v>1.7584994138335253</v>
      </c>
      <c r="D29" s="83">
        <v>5.4651162790697816</v>
      </c>
      <c r="E29" s="4" t="s">
        <v>621</v>
      </c>
    </row>
    <row r="30" spans="1:10">
      <c r="A30" s="4">
        <v>2</v>
      </c>
      <c r="B30" s="4">
        <v>9.3000000000000007</v>
      </c>
      <c r="C30" s="82">
        <v>1.8691588785046731</v>
      </c>
      <c r="D30" s="83">
        <v>5.9164733178654227</v>
      </c>
    </row>
    <row r="31" spans="1:10">
      <c r="A31" s="4">
        <v>3</v>
      </c>
      <c r="B31" s="4">
        <v>9.3000000000000007</v>
      </c>
      <c r="C31" s="82">
        <v>1.3953488372093092</v>
      </c>
      <c r="D31" s="83">
        <v>5.7670126874279193</v>
      </c>
    </row>
    <row r="32" spans="1:10">
      <c r="A32" s="4">
        <v>4</v>
      </c>
      <c r="B32" s="4">
        <v>9.3000000000000007</v>
      </c>
      <c r="C32" s="82">
        <v>1.9813519813519864</v>
      </c>
      <c r="D32" s="83">
        <v>6.0779816513761409</v>
      </c>
    </row>
    <row r="33" spans="1:5">
      <c r="A33" s="4">
        <v>5</v>
      </c>
      <c r="C33" s="82">
        <v>1.8626309662397977</v>
      </c>
      <c r="D33" s="83">
        <v>6.3073394495412938</v>
      </c>
    </row>
    <row r="34" spans="1:5">
      <c r="A34" s="4">
        <v>6</v>
      </c>
      <c r="C34" s="82">
        <v>1.8583042973286945</v>
      </c>
      <c r="D34" s="83">
        <v>5.8219178082191902</v>
      </c>
    </row>
    <row r="35" spans="1:5">
      <c r="A35" s="4">
        <v>7</v>
      </c>
      <c r="C35" s="82">
        <v>1.8518518518518379</v>
      </c>
      <c r="D35" s="83">
        <v>5.7823129251700633</v>
      </c>
      <c r="E35" s="4" t="s">
        <v>622</v>
      </c>
    </row>
    <row r="36" spans="1:5">
      <c r="A36" s="4">
        <v>8</v>
      </c>
      <c r="B36" s="4">
        <v>28.5</v>
      </c>
      <c r="C36" s="82">
        <v>1.6184971098265999</v>
      </c>
      <c r="D36" s="83">
        <v>5.8823529411764497</v>
      </c>
    </row>
    <row r="37" spans="1:5">
      <c r="A37" s="4">
        <v>9</v>
      </c>
      <c r="B37" s="4">
        <v>28.5</v>
      </c>
      <c r="C37" s="82">
        <v>1.1547344110854452</v>
      </c>
      <c r="D37" s="83">
        <v>5.0732807215332576</v>
      </c>
    </row>
    <row r="38" spans="1:5">
      <c r="A38" s="4">
        <v>10</v>
      </c>
      <c r="B38" s="4">
        <v>28.5</v>
      </c>
      <c r="C38" s="82">
        <v>1.0380622837370179</v>
      </c>
      <c r="D38" s="83">
        <v>4.4843049327354167</v>
      </c>
    </row>
    <row r="39" spans="1:5">
      <c r="A39" s="4">
        <v>11</v>
      </c>
      <c r="C39" s="82">
        <v>1.388888888888884</v>
      </c>
      <c r="D39" s="83">
        <v>4.4893378226711578</v>
      </c>
    </row>
    <row r="40" spans="1:5">
      <c r="A40" s="4">
        <v>12</v>
      </c>
      <c r="C40" s="82">
        <v>1.3777267508610747</v>
      </c>
      <c r="D40" s="83">
        <v>4.2505592841163287</v>
      </c>
    </row>
    <row r="41" spans="1:5">
      <c r="A41" s="81" t="s">
        <v>562</v>
      </c>
      <c r="C41" s="82">
        <v>1.7281105990783363</v>
      </c>
      <c r="D41" s="83">
        <v>2.7563395810363822</v>
      </c>
      <c r="E41" s="4" t="s">
        <v>623</v>
      </c>
    </row>
    <row r="42" spans="1:5">
      <c r="A42" s="4">
        <v>2</v>
      </c>
      <c r="B42" s="4">
        <v>21.3</v>
      </c>
      <c r="C42" s="82">
        <v>1.7201834862385246</v>
      </c>
      <c r="D42" s="83">
        <v>2.0810514786418377</v>
      </c>
    </row>
    <row r="43" spans="1:5">
      <c r="A43" s="4">
        <v>3</v>
      </c>
      <c r="B43" s="4">
        <v>21.3</v>
      </c>
      <c r="C43" s="82">
        <v>1.9495412844036775</v>
      </c>
      <c r="D43" s="83">
        <v>1.6357688113413316</v>
      </c>
    </row>
    <row r="44" spans="1:5">
      <c r="A44" s="4">
        <v>4</v>
      </c>
      <c r="B44" s="4">
        <v>21.3</v>
      </c>
      <c r="C44" s="82">
        <v>2.0571428571428463</v>
      </c>
      <c r="D44" s="83">
        <v>0.86486486486485603</v>
      </c>
    </row>
    <row r="45" spans="1:5">
      <c r="A45" s="4">
        <v>5</v>
      </c>
      <c r="C45" s="82">
        <v>2.0571428571428463</v>
      </c>
      <c r="D45" s="83">
        <v>1.0787486515641875</v>
      </c>
    </row>
    <row r="46" spans="1:5">
      <c r="A46" s="4">
        <v>6</v>
      </c>
      <c r="C46" s="82">
        <v>1.9384264538198526</v>
      </c>
      <c r="D46" s="83">
        <v>1.1866235167206085</v>
      </c>
    </row>
    <row r="47" spans="1:5">
      <c r="A47" s="4">
        <v>7</v>
      </c>
      <c r="C47" s="82">
        <v>2.0454545454545503</v>
      </c>
      <c r="D47" s="83">
        <v>0.53590568060022381</v>
      </c>
      <c r="E47" s="4" t="s">
        <v>624</v>
      </c>
    </row>
    <row r="48" spans="1:5">
      <c r="A48" s="4">
        <v>8</v>
      </c>
      <c r="B48" s="4">
        <v>24.9</v>
      </c>
      <c r="C48" s="82">
        <v>2.0477815699658564</v>
      </c>
      <c r="D48" s="83">
        <v>0.21367521367521292</v>
      </c>
    </row>
    <row r="49" spans="1:5">
      <c r="A49" s="4">
        <v>9</v>
      </c>
      <c r="B49" s="4">
        <v>24.9</v>
      </c>
      <c r="C49" s="82">
        <v>2.6255707762557146</v>
      </c>
      <c r="D49" s="83">
        <v>0.64377682403433667</v>
      </c>
    </row>
    <row r="50" spans="1:5">
      <c r="A50" s="4">
        <v>10</v>
      </c>
      <c r="B50" s="4">
        <v>24.9</v>
      </c>
      <c r="C50" s="82">
        <v>2.8538812785388057</v>
      </c>
      <c r="D50" s="83">
        <v>1.1802575107296098</v>
      </c>
    </row>
    <row r="51" spans="1:5">
      <c r="A51" s="4">
        <v>11</v>
      </c>
      <c r="C51" s="82">
        <v>3.4246575342465668</v>
      </c>
      <c r="D51" s="83">
        <v>2.0408163265306145</v>
      </c>
    </row>
    <row r="52" spans="1:5">
      <c r="A52" s="4">
        <v>12</v>
      </c>
      <c r="C52" s="82">
        <v>3.1710079275198089</v>
      </c>
      <c r="D52" s="83">
        <v>1.8240343347639465</v>
      </c>
    </row>
    <row r="53" spans="1:5">
      <c r="A53" s="81" t="s">
        <v>563</v>
      </c>
      <c r="C53" s="82">
        <v>2.8312570781426905</v>
      </c>
      <c r="D53" s="83">
        <v>2.682403433476388</v>
      </c>
      <c r="E53" s="4" t="s">
        <v>195</v>
      </c>
    </row>
    <row r="54" spans="1:5">
      <c r="A54" s="4">
        <v>2</v>
      </c>
      <c r="B54" s="4">
        <v>23.1</v>
      </c>
      <c r="C54" s="82">
        <v>2.8184892897406888</v>
      </c>
      <c r="D54" s="83">
        <v>3.2188841201716833</v>
      </c>
    </row>
    <row r="55" spans="1:5">
      <c r="A55" s="4">
        <v>3</v>
      </c>
      <c r="B55" s="4">
        <v>23.1</v>
      </c>
      <c r="C55" s="82">
        <v>3.1496062992125928</v>
      </c>
      <c r="D55" s="83">
        <v>3.7553648068669565</v>
      </c>
    </row>
    <row r="56" spans="1:5">
      <c r="A56" s="4">
        <v>4</v>
      </c>
      <c r="B56" s="4">
        <v>23.1</v>
      </c>
      <c r="C56" s="82">
        <v>2.4636058230683044</v>
      </c>
      <c r="D56" s="83">
        <v>4.7159699892818985</v>
      </c>
    </row>
    <row r="57" spans="1:5">
      <c r="A57" s="4">
        <v>5</v>
      </c>
      <c r="C57" s="82">
        <v>3.0235162374020241</v>
      </c>
      <c r="D57" s="83">
        <v>5.2294557097118277</v>
      </c>
    </row>
    <row r="58" spans="1:5">
      <c r="A58" s="4">
        <v>6</v>
      </c>
      <c r="C58" s="82">
        <v>3.2438478747203403</v>
      </c>
      <c r="D58" s="83">
        <v>6.076759061833692</v>
      </c>
    </row>
    <row r="59" spans="1:5">
      <c r="A59" s="4">
        <v>7</v>
      </c>
      <c r="C59" s="82">
        <v>3.3407572383073569</v>
      </c>
      <c r="D59" s="83">
        <v>8.2089552238806096</v>
      </c>
      <c r="E59" s="4" t="s">
        <v>194</v>
      </c>
    </row>
    <row r="60" spans="1:5">
      <c r="A60" s="4">
        <v>8</v>
      </c>
      <c r="B60" s="4">
        <v>23</v>
      </c>
      <c r="C60" s="82">
        <v>3.1215161649944312</v>
      </c>
      <c r="D60" s="83">
        <v>7.5692963752665321</v>
      </c>
    </row>
    <row r="61" spans="1:5">
      <c r="A61" s="4">
        <v>9</v>
      </c>
      <c r="B61" s="4">
        <v>23</v>
      </c>
      <c r="C61" s="82">
        <v>2.7808676307007785</v>
      </c>
      <c r="D61" s="83">
        <v>7.8891257995735709</v>
      </c>
    </row>
    <row r="62" spans="1:5">
      <c r="A62" s="4">
        <v>10</v>
      </c>
      <c r="B62" s="4">
        <v>23</v>
      </c>
      <c r="C62" s="82">
        <v>2.3307436182020025</v>
      </c>
      <c r="D62" s="83">
        <v>7.3170731707317138</v>
      </c>
    </row>
    <row r="63" spans="1:5">
      <c r="A63" s="4">
        <v>11</v>
      </c>
      <c r="C63" s="82">
        <v>1.3245033112582849</v>
      </c>
      <c r="D63" s="83">
        <v>4.7368421052631504</v>
      </c>
    </row>
    <row r="64" spans="1:5">
      <c r="A64" s="4">
        <v>12</v>
      </c>
      <c r="C64" s="82">
        <v>1.0976948408342402</v>
      </c>
      <c r="D64" s="83">
        <v>4.1095890410958846</v>
      </c>
    </row>
    <row r="65" spans="1:5">
      <c r="A65" s="81" t="s">
        <v>564</v>
      </c>
      <c r="C65" s="82">
        <v>0.99118942731277748</v>
      </c>
      <c r="D65" s="83">
        <v>1.9853709508881767</v>
      </c>
      <c r="E65" s="4" t="s">
        <v>193</v>
      </c>
    </row>
    <row r="66" spans="1:5">
      <c r="A66" s="4">
        <v>2</v>
      </c>
      <c r="B66" s="58">
        <v>-18.8</v>
      </c>
      <c r="C66" s="82">
        <v>1.0964912280701844</v>
      </c>
      <c r="D66" s="82">
        <v>0.83160083160083165</v>
      </c>
    </row>
    <row r="67" spans="1:5">
      <c r="A67" s="4">
        <v>3</v>
      </c>
      <c r="B67" s="58">
        <v>-18.8</v>
      </c>
      <c r="C67" s="82">
        <v>0.32715376226826187</v>
      </c>
      <c r="D67" s="82">
        <v>-0.31023784901758056</v>
      </c>
    </row>
    <row r="68" spans="1:5">
      <c r="A68" s="4">
        <v>4</v>
      </c>
      <c r="B68" s="58">
        <v>-18.8</v>
      </c>
      <c r="C68" s="82">
        <v>0.65573770491802463</v>
      </c>
      <c r="D68" s="82">
        <v>-2.7635619242579401</v>
      </c>
    </row>
    <row r="69" spans="1:5">
      <c r="A69" s="4">
        <v>5</v>
      </c>
      <c r="C69" s="82">
        <v>0</v>
      </c>
      <c r="D69" s="82">
        <v>-3.6511156186612492</v>
      </c>
    </row>
    <row r="70" spans="1:5">
      <c r="A70" s="4">
        <v>6</v>
      </c>
      <c r="C70" s="82">
        <v>0</v>
      </c>
      <c r="D70" s="82">
        <v>-4.6231155778894362</v>
      </c>
    </row>
    <row r="71" spans="1:5">
      <c r="A71" s="4">
        <v>7</v>
      </c>
      <c r="C71" s="82">
        <v>-0.53879310344827624</v>
      </c>
      <c r="D71" s="82">
        <v>-7.7832512315270996</v>
      </c>
      <c r="E71" s="4" t="s">
        <v>185</v>
      </c>
    </row>
    <row r="72" spans="1:5">
      <c r="A72" s="4">
        <v>8</v>
      </c>
      <c r="B72" s="58">
        <v>-7.8</v>
      </c>
      <c r="C72" s="82">
        <v>0</v>
      </c>
      <c r="D72" s="82">
        <v>-6.9375619425173447</v>
      </c>
    </row>
    <row r="73" spans="1:5">
      <c r="A73" s="4">
        <v>9</v>
      </c>
      <c r="B73" s="58">
        <v>-7.8</v>
      </c>
      <c r="C73" s="82">
        <v>-0.21645021645021467</v>
      </c>
      <c r="D73" s="82">
        <v>-7.5098814229249129</v>
      </c>
    </row>
    <row r="74" spans="1:5">
      <c r="A74" s="4">
        <v>10</v>
      </c>
      <c r="B74" s="58">
        <v>-7.8</v>
      </c>
      <c r="C74" s="82">
        <v>0.10845986984815426</v>
      </c>
      <c r="D74" s="82">
        <v>-7.5098814229249129</v>
      </c>
    </row>
    <row r="75" spans="1:5">
      <c r="A75" s="4">
        <v>11</v>
      </c>
      <c r="C75" s="82">
        <v>0.32679738562091387</v>
      </c>
      <c r="D75" s="82">
        <v>-5.8291457286432147</v>
      </c>
    </row>
    <row r="76" spans="1:5">
      <c r="A76" s="4">
        <v>12</v>
      </c>
      <c r="C76" s="82">
        <v>0.86862106406082606</v>
      </c>
      <c r="D76" s="82">
        <v>-5.2631578947368478</v>
      </c>
    </row>
    <row r="77" spans="1:5">
      <c r="A77" s="81" t="s">
        <v>565</v>
      </c>
      <c r="C77" s="82">
        <v>0.65430752453652374</v>
      </c>
      <c r="D77" s="82">
        <v>-3.4836065573770392</v>
      </c>
      <c r="E77" s="4" t="s">
        <v>193</v>
      </c>
    </row>
    <row r="78" spans="1:5">
      <c r="A78" s="4">
        <v>2</v>
      </c>
      <c r="B78" s="58">
        <v>2.6</v>
      </c>
      <c r="C78" s="82">
        <v>0.54229934924077128</v>
      </c>
      <c r="D78" s="82">
        <v>-2.989690721649485</v>
      </c>
    </row>
    <row r="79" spans="1:5">
      <c r="A79" s="4">
        <v>3</v>
      </c>
      <c r="B79" s="58">
        <v>2.6</v>
      </c>
      <c r="C79" s="82">
        <v>1.304347826086949</v>
      </c>
      <c r="D79" s="82">
        <v>-1.8672199170124637</v>
      </c>
    </row>
    <row r="80" spans="1:5">
      <c r="A80" s="4">
        <v>4</v>
      </c>
      <c r="B80" s="58">
        <v>2.6</v>
      </c>
      <c r="C80" s="82">
        <v>1.1943539630836053</v>
      </c>
      <c r="D80" s="82">
        <v>0.52631578947368585</v>
      </c>
    </row>
    <row r="81" spans="1:5">
      <c r="A81" s="4">
        <v>5</v>
      </c>
      <c r="C81" s="82">
        <v>1.304347826086949</v>
      </c>
      <c r="D81" s="82">
        <v>1.0526315789473717</v>
      </c>
    </row>
    <row r="82" spans="1:5">
      <c r="A82" s="4">
        <v>6</v>
      </c>
      <c r="C82" s="82">
        <v>0.9750812567713929</v>
      </c>
      <c r="D82" s="82">
        <v>1.6859852476290849</v>
      </c>
    </row>
    <row r="83" spans="1:5">
      <c r="A83" s="4">
        <v>7</v>
      </c>
      <c r="C83" s="82">
        <v>1.0834236186348933</v>
      </c>
      <c r="D83" s="82">
        <v>3.5256410256410353</v>
      </c>
      <c r="E83" s="4" t="s">
        <v>186</v>
      </c>
    </row>
    <row r="84" spans="1:5">
      <c r="A84" s="4">
        <v>8</v>
      </c>
      <c r="B84" s="4">
        <v>22.6</v>
      </c>
      <c r="C84" s="82">
        <v>0.97297297297298524</v>
      </c>
      <c r="D84" s="82">
        <v>3.0883919062832721</v>
      </c>
    </row>
    <row r="85" spans="1:5">
      <c r="A85" s="4">
        <v>9</v>
      </c>
      <c r="B85" s="4">
        <v>22.6</v>
      </c>
      <c r="C85" s="82">
        <v>1.193058568329719</v>
      </c>
      <c r="D85" s="82">
        <v>3.7393162393162482</v>
      </c>
    </row>
    <row r="86" spans="1:5">
      <c r="A86" s="4">
        <v>10</v>
      </c>
      <c r="B86" s="4">
        <v>22.6</v>
      </c>
      <c r="C86" s="82">
        <v>1.1917659804983938</v>
      </c>
      <c r="D86" s="82">
        <v>4.0598290598290676</v>
      </c>
    </row>
    <row r="87" spans="1:5">
      <c r="A87" s="4">
        <v>11</v>
      </c>
      <c r="C87" s="82">
        <v>1.6286644951140072</v>
      </c>
      <c r="D87" s="82">
        <v>4.162219850586979</v>
      </c>
    </row>
    <row r="88" spans="1:5">
      <c r="A88" s="4">
        <v>12</v>
      </c>
      <c r="C88" s="82">
        <v>1.2917115177610183</v>
      </c>
      <c r="D88" s="82">
        <v>4.9145299145299193</v>
      </c>
    </row>
    <row r="89" spans="1:5">
      <c r="A89" s="85">
        <v>11</v>
      </c>
      <c r="C89" s="82">
        <v>1.7334777898158293</v>
      </c>
      <c r="D89" s="82">
        <v>5.3078556263269627</v>
      </c>
      <c r="E89" s="4" t="s">
        <v>187</v>
      </c>
    </row>
    <row r="90" spans="1:5">
      <c r="A90" s="4">
        <v>2</v>
      </c>
      <c r="B90" s="4">
        <v>34.1</v>
      </c>
      <c r="C90" s="82">
        <v>1.9417475728155331</v>
      </c>
      <c r="D90" s="82">
        <v>6.1636556854410385</v>
      </c>
    </row>
    <row r="91" spans="1:5">
      <c r="A91" s="4">
        <v>3</v>
      </c>
      <c r="B91" s="4">
        <v>34.1</v>
      </c>
      <c r="C91" s="82">
        <v>1.93133047210301</v>
      </c>
      <c r="D91" s="82">
        <v>6.236786469344624</v>
      </c>
    </row>
    <row r="92" spans="1:5">
      <c r="A92" s="4">
        <v>4</v>
      </c>
      <c r="B92" s="4">
        <v>34.1</v>
      </c>
      <c r="C92" s="82">
        <v>2.0386266094420513</v>
      </c>
      <c r="D92" s="82">
        <v>6.1780104712041872</v>
      </c>
    </row>
    <row r="93" spans="1:5">
      <c r="A93" s="4">
        <v>5</v>
      </c>
      <c r="C93" s="82">
        <v>1.93133047210301</v>
      </c>
      <c r="D93" s="82">
        <v>5.6250000000000133</v>
      </c>
    </row>
    <row r="94" spans="1:5">
      <c r="A94" s="4">
        <v>6</v>
      </c>
      <c r="C94" s="82">
        <v>2.0386266094420513</v>
      </c>
      <c r="D94" s="82">
        <v>5.1813471502590636</v>
      </c>
    </row>
    <row r="95" spans="1:5">
      <c r="A95" s="4">
        <v>7</v>
      </c>
      <c r="C95" s="82">
        <v>2.1436227224008508</v>
      </c>
      <c r="D95" s="82">
        <v>5.2631578947368363</v>
      </c>
      <c r="E95" s="4" t="s">
        <v>53</v>
      </c>
    </row>
    <row r="96" spans="1:5">
      <c r="A96" s="4">
        <v>8</v>
      </c>
      <c r="B96" s="4">
        <v>20.8</v>
      </c>
      <c r="C96" s="82">
        <v>2.1413276231263323</v>
      </c>
      <c r="D96" s="82">
        <v>5.1652892561983466</v>
      </c>
    </row>
    <row r="97" spans="1:5">
      <c r="A97" s="4">
        <v>9</v>
      </c>
      <c r="B97" s="4">
        <v>20.8</v>
      </c>
      <c r="C97" s="82">
        <v>2.4651661307609762</v>
      </c>
      <c r="D97" s="82">
        <v>5.0463439752832295</v>
      </c>
    </row>
    <row r="98" spans="1:5">
      <c r="A98" s="4">
        <v>10</v>
      </c>
      <c r="B98" s="4">
        <v>20.8</v>
      </c>
      <c r="C98" s="82">
        <v>2.3554603854389677</v>
      </c>
      <c r="D98" s="82">
        <v>4.9281314168377888</v>
      </c>
    </row>
    <row r="99" spans="1:5">
      <c r="A99" s="4">
        <v>11</v>
      </c>
      <c r="C99" s="82">
        <v>2.2435897435897578</v>
      </c>
      <c r="D99" s="82">
        <v>4.6106557377049162</v>
      </c>
    </row>
    <row r="100" spans="1:5">
      <c r="A100" s="4">
        <v>12</v>
      </c>
      <c r="C100" s="82">
        <v>2.0191285866099973</v>
      </c>
      <c r="D100" s="82">
        <v>3.4623217922606919</v>
      </c>
    </row>
    <row r="101" spans="1:5">
      <c r="A101" s="85">
        <v>12</v>
      </c>
      <c r="C101" s="82">
        <v>2.0234291799786863</v>
      </c>
      <c r="D101" s="82">
        <v>2.9233870967741771</v>
      </c>
      <c r="E101" s="4" t="s">
        <v>55</v>
      </c>
    </row>
    <row r="102" spans="1:5">
      <c r="A102" s="4">
        <v>2</v>
      </c>
      <c r="B102" s="4">
        <v>24.2</v>
      </c>
      <c r="C102" s="82">
        <v>2.1164021164021163</v>
      </c>
      <c r="D102" s="82">
        <v>2.6026026026025884</v>
      </c>
    </row>
    <row r="103" spans="1:5">
      <c r="A103" s="4">
        <v>3</v>
      </c>
      <c r="B103" s="4">
        <v>24.2</v>
      </c>
      <c r="C103" s="82">
        <v>2.2105263157894628</v>
      </c>
      <c r="D103" s="82">
        <v>2.5870646766169125</v>
      </c>
    </row>
    <row r="104" spans="1:5">
      <c r="A104" s="4">
        <v>4</v>
      </c>
      <c r="B104" s="4">
        <v>24.2</v>
      </c>
      <c r="C104" s="82">
        <v>1.8927444794952786</v>
      </c>
      <c r="D104" s="82">
        <v>1.8737672583826415</v>
      </c>
    </row>
    <row r="105" spans="1:5">
      <c r="A105" s="4">
        <v>5</v>
      </c>
      <c r="C105" s="82">
        <v>1.8947368421052602</v>
      </c>
      <c r="D105" s="82">
        <v>1.5779092702169484</v>
      </c>
    </row>
    <row r="106" spans="1:5">
      <c r="A106" s="4">
        <v>6</v>
      </c>
      <c r="C106" s="82">
        <v>1.682439537329139</v>
      </c>
      <c r="D106" s="82">
        <v>1.0837438423645374</v>
      </c>
    </row>
    <row r="107" spans="1:5">
      <c r="A107" s="4">
        <v>7</v>
      </c>
      <c r="C107" s="82">
        <v>1.8887722980063026</v>
      </c>
      <c r="D107" s="82">
        <v>0.58823529411764497</v>
      </c>
      <c r="E107" s="4" t="s">
        <v>58</v>
      </c>
    </row>
    <row r="108" spans="1:5">
      <c r="A108" s="4">
        <v>8</v>
      </c>
      <c r="B108" s="4">
        <v>16.5</v>
      </c>
      <c r="C108" s="82">
        <v>2.0964360587002018</v>
      </c>
      <c r="D108" s="82">
        <v>1.1787819253438192</v>
      </c>
    </row>
    <row r="109" spans="1:5">
      <c r="A109" s="4">
        <v>9</v>
      </c>
      <c r="B109" s="4">
        <v>16.5</v>
      </c>
      <c r="C109" s="82">
        <v>1.9874476987447709</v>
      </c>
      <c r="D109" s="82">
        <v>1.2745098039215641</v>
      </c>
    </row>
    <row r="110" spans="1:5">
      <c r="A110" s="4">
        <v>10</v>
      </c>
      <c r="B110" s="4">
        <v>16.5</v>
      </c>
      <c r="C110" s="82">
        <v>1.9874476987447709</v>
      </c>
      <c r="D110" s="82">
        <v>1.1741682974559797</v>
      </c>
    </row>
    <row r="111" spans="1:5">
      <c r="A111" s="4">
        <v>11</v>
      </c>
      <c r="C111" s="82">
        <v>1.9853709508881767</v>
      </c>
      <c r="D111" s="82">
        <v>1.2732615083251853</v>
      </c>
    </row>
    <row r="112" spans="1:5">
      <c r="A112" s="4">
        <v>12</v>
      </c>
      <c r="C112" s="82">
        <v>1.9791666666666652</v>
      </c>
      <c r="D112" s="82">
        <v>1.4763779527559029</v>
      </c>
    </row>
    <row r="113" spans="1:5">
      <c r="A113" s="85">
        <v>13</v>
      </c>
      <c r="C113" s="82">
        <v>1.6701461377870652</v>
      </c>
      <c r="D113" s="82">
        <v>1.5670910871694588</v>
      </c>
      <c r="E113" s="4" t="s">
        <v>60</v>
      </c>
    </row>
    <row r="114" spans="1:5">
      <c r="A114" s="4">
        <v>2</v>
      </c>
      <c r="B114" s="4">
        <v>13.500000000000002</v>
      </c>
      <c r="C114" s="82">
        <v>1.5544041450777257</v>
      </c>
      <c r="D114" s="82">
        <v>0.97560975609756184</v>
      </c>
    </row>
    <row r="115" spans="1:5">
      <c r="A115" s="4">
        <v>3</v>
      </c>
      <c r="B115" s="4">
        <v>13.500000000000002</v>
      </c>
      <c r="C115" s="82">
        <v>1.338825952626177</v>
      </c>
      <c r="D115" s="82">
        <v>9.6993210475271319E-2</v>
      </c>
    </row>
    <row r="116" spans="1:5">
      <c r="A116" s="4">
        <v>4</v>
      </c>
      <c r="B116" s="4">
        <v>13.500000000000002</v>
      </c>
      <c r="C116" s="82">
        <v>1.1351909184726505</v>
      </c>
      <c r="D116" s="82">
        <v>-0.19361084220717029</v>
      </c>
    </row>
    <row r="117" spans="1:5">
      <c r="A117" s="4">
        <v>5</v>
      </c>
      <c r="C117" s="82">
        <v>1.6528925619834878</v>
      </c>
      <c r="D117" s="82">
        <v>-0.19417475728155109</v>
      </c>
    </row>
    <row r="118" spans="1:5">
      <c r="A118" s="4">
        <v>6</v>
      </c>
      <c r="C118" s="82">
        <v>1.8614270941054833</v>
      </c>
      <c r="D118" s="82">
        <v>9.746588693957392E-2</v>
      </c>
    </row>
    <row r="119" spans="1:5">
      <c r="A119" s="4">
        <v>7</v>
      </c>
      <c r="C119" s="82">
        <v>1.8537590113285374</v>
      </c>
      <c r="D119" s="82">
        <v>0</v>
      </c>
      <c r="E119" s="4" t="s">
        <v>67</v>
      </c>
    </row>
    <row r="120" spans="1:5">
      <c r="A120" s="4">
        <v>8</v>
      </c>
      <c r="B120" s="4">
        <v>16.600000000000001</v>
      </c>
      <c r="C120" s="82">
        <v>1.5400410677617993</v>
      </c>
      <c r="D120" s="82">
        <v>-0.48543689320388328</v>
      </c>
    </row>
    <row r="121" spans="1:5">
      <c r="A121" s="4">
        <v>9</v>
      </c>
      <c r="B121" s="4">
        <v>16.600000000000001</v>
      </c>
      <c r="C121" s="82">
        <v>1.4358974358974486</v>
      </c>
      <c r="D121" s="82">
        <v>-0.48402710551790351</v>
      </c>
    </row>
    <row r="122" spans="1:5">
      <c r="A122" s="4">
        <v>10</v>
      </c>
      <c r="B122" s="4">
        <v>16.600000000000001</v>
      </c>
      <c r="C122" s="82">
        <v>1.2307692307692353</v>
      </c>
      <c r="D122" s="82">
        <v>-0.77369439071567347</v>
      </c>
    </row>
    <row r="123" spans="1:5">
      <c r="A123" s="4">
        <v>11</v>
      </c>
      <c r="C123" s="82">
        <v>1.3319672131147708</v>
      </c>
      <c r="D123" s="82">
        <v>-0.8704061895551285</v>
      </c>
    </row>
    <row r="124" spans="1:5">
      <c r="A124" s="4">
        <v>12</v>
      </c>
      <c r="C124" s="82">
        <v>1.4300306435137911</v>
      </c>
      <c r="D124" s="82">
        <v>-0.48496605237633439</v>
      </c>
    </row>
    <row r="125" spans="1:5">
      <c r="A125" s="85">
        <v>14</v>
      </c>
      <c r="C125" s="82">
        <v>1.4373716632443356</v>
      </c>
      <c r="D125" s="82">
        <v>-1.1571841851494735</v>
      </c>
      <c r="E125" s="58" t="s">
        <v>97</v>
      </c>
    </row>
    <row r="126" spans="1:5">
      <c r="A126" s="4">
        <v>2</v>
      </c>
      <c r="B126" s="4">
        <v>10.9</v>
      </c>
      <c r="C126" s="82">
        <v>1.2244897959183598</v>
      </c>
      <c r="D126" s="82">
        <v>-0.96618357487923134</v>
      </c>
    </row>
    <row r="127" spans="1:5">
      <c r="A127" s="4">
        <v>3</v>
      </c>
      <c r="B127" s="4">
        <v>10.9</v>
      </c>
      <c r="C127" s="82">
        <v>1.1178861788617933</v>
      </c>
      <c r="D127" s="82">
        <v>-0.96899224806201723</v>
      </c>
    </row>
    <row r="128" spans="1:5">
      <c r="A128" s="4">
        <v>4</v>
      </c>
      <c r="B128" s="4">
        <v>10.9</v>
      </c>
      <c r="C128" s="82">
        <v>1.4285714285714235</v>
      </c>
      <c r="D128" s="82">
        <v>-0.96993210475266878</v>
      </c>
    </row>
    <row r="129" spans="1:5">
      <c r="A129" s="4">
        <v>5</v>
      </c>
      <c r="C129" s="82">
        <v>0.81300813008129413</v>
      </c>
      <c r="D129" s="82">
        <v>-0.87548638132295409</v>
      </c>
    </row>
    <row r="130" spans="1:5">
      <c r="A130" s="4">
        <v>6</v>
      </c>
      <c r="C130" s="82">
        <v>1.0152284263959421</v>
      </c>
      <c r="D130" s="82">
        <v>-0.7789678675754641</v>
      </c>
    </row>
    <row r="131" spans="1:5">
      <c r="A131" s="4">
        <v>7</v>
      </c>
      <c r="C131" s="82">
        <v>0.80889787664306656</v>
      </c>
      <c r="D131" s="82">
        <v>-0.77972709551656916</v>
      </c>
      <c r="E131" s="58" t="s">
        <v>96</v>
      </c>
    </row>
    <row r="132" spans="1:5">
      <c r="A132" s="4">
        <v>8</v>
      </c>
      <c r="B132" s="4">
        <v>10.7</v>
      </c>
      <c r="C132" s="82">
        <v>0.9100101112234471</v>
      </c>
      <c r="D132" s="82">
        <v>-0.78048780487804947</v>
      </c>
    </row>
    <row r="133" spans="1:5">
      <c r="A133" s="4">
        <v>9</v>
      </c>
      <c r="B133" s="4">
        <v>10.7</v>
      </c>
      <c r="C133" s="82">
        <v>0.9100101112234471</v>
      </c>
      <c r="D133" s="82">
        <v>-1.0700389105058328</v>
      </c>
    </row>
    <row r="134" spans="1:5">
      <c r="A134" s="4">
        <v>10</v>
      </c>
      <c r="B134" s="4">
        <v>10.7</v>
      </c>
      <c r="C134" s="82">
        <v>0.81053698074975422</v>
      </c>
      <c r="D134" s="82">
        <v>-0.974658869395717</v>
      </c>
    </row>
    <row r="135" spans="1:5">
      <c r="A135" s="4">
        <v>11</v>
      </c>
      <c r="C135" s="82">
        <v>0.60667340748230547</v>
      </c>
      <c r="D135" s="82">
        <v>-0.87804878048780566</v>
      </c>
    </row>
    <row r="136" spans="1:5">
      <c r="A136" s="4">
        <v>12</v>
      </c>
      <c r="C136" s="82">
        <v>0.20140986908359082</v>
      </c>
      <c r="D136" s="82">
        <v>-1.6569200779727011</v>
      </c>
    </row>
    <row r="137" spans="1:5">
      <c r="A137" s="85">
        <v>15</v>
      </c>
      <c r="C137" s="82">
        <v>-0.30364372469635637</v>
      </c>
      <c r="D137" s="82">
        <v>-2.1463414634146361</v>
      </c>
      <c r="E137" s="58" t="s">
        <v>95</v>
      </c>
    </row>
    <row r="138" spans="1:5">
      <c r="A138" s="4">
        <v>2</v>
      </c>
      <c r="B138" s="4">
        <v>11.7</v>
      </c>
      <c r="C138" s="82">
        <v>0</v>
      </c>
      <c r="D138" s="82">
        <v>-2.0487804878048688</v>
      </c>
    </row>
    <row r="139" spans="1:5">
      <c r="A139" s="4">
        <v>3</v>
      </c>
      <c r="B139" s="4">
        <v>11.7</v>
      </c>
      <c r="C139" s="82">
        <v>0.20100502512563345</v>
      </c>
      <c r="D139" s="82">
        <v>-1.6634050880626305</v>
      </c>
    </row>
    <row r="140" spans="1:5">
      <c r="A140" s="4">
        <v>4</v>
      </c>
      <c r="B140" s="4">
        <v>11.7</v>
      </c>
      <c r="C140" s="82">
        <v>0.80482897384306362</v>
      </c>
      <c r="D140" s="82">
        <v>-1.4691478942213565</v>
      </c>
    </row>
    <row r="141" spans="1:5">
      <c r="A141" s="4">
        <v>5</v>
      </c>
      <c r="C141" s="82">
        <v>1.2096774193548487</v>
      </c>
      <c r="D141" s="82">
        <v>-1.2757605495584023</v>
      </c>
    </row>
    <row r="142" spans="1:5">
      <c r="A142" s="4">
        <v>6</v>
      </c>
      <c r="C142" s="82">
        <v>0.90452261306532833</v>
      </c>
      <c r="D142" s="82">
        <v>-1.3738959764475034</v>
      </c>
    </row>
    <row r="143" spans="1:5">
      <c r="A143" s="4">
        <v>7</v>
      </c>
      <c r="C143" s="82">
        <v>0.90270812437311942</v>
      </c>
      <c r="D143" s="82">
        <v>-1.2770137524557912</v>
      </c>
      <c r="E143" s="4" t="s">
        <v>101</v>
      </c>
    </row>
    <row r="144" spans="1:5">
      <c r="A144" s="4">
        <v>8</v>
      </c>
      <c r="B144" s="4">
        <v>11.299999999999999</v>
      </c>
      <c r="C144" s="82">
        <v>0.80160320641282645</v>
      </c>
      <c r="D144" s="82">
        <v>-1.6715830875122961</v>
      </c>
    </row>
    <row r="145" spans="1:5">
      <c r="A145" s="4">
        <v>9</v>
      </c>
      <c r="B145" s="4">
        <v>11.299999999999999</v>
      </c>
      <c r="C145" s="82">
        <v>0.60120240480963094</v>
      </c>
      <c r="D145" s="82">
        <v>-1.9665683382497523</v>
      </c>
    </row>
    <row r="146" spans="1:5">
      <c r="A146" s="4">
        <v>10</v>
      </c>
      <c r="B146" s="4">
        <v>11.299999999999999</v>
      </c>
      <c r="C146" s="82">
        <v>0.90452261306532833</v>
      </c>
      <c r="D146" s="82">
        <v>-2.2637795275590511</v>
      </c>
    </row>
    <row r="147" spans="1:5">
      <c r="A147" s="4">
        <v>11</v>
      </c>
      <c r="C147" s="82">
        <v>0.20100502512563345</v>
      </c>
      <c r="D147" s="82">
        <v>-2.5590551181102317</v>
      </c>
    </row>
    <row r="148" spans="1:5">
      <c r="A148" s="4">
        <v>12</v>
      </c>
      <c r="C148" s="82">
        <v>0.20100502512563345</v>
      </c>
      <c r="D148" s="82">
        <v>-2.2794846382557132</v>
      </c>
    </row>
    <row r="149" spans="1:5">
      <c r="A149" s="85">
        <v>16</v>
      </c>
      <c r="C149" s="82">
        <v>0.50761421319795996</v>
      </c>
      <c r="D149" s="82">
        <v>-2.2931206380857438</v>
      </c>
      <c r="E149" s="58" t="s">
        <v>102</v>
      </c>
    </row>
    <row r="150" spans="1:5">
      <c r="A150" s="4">
        <v>2</v>
      </c>
      <c r="B150" s="4">
        <v>6.7999999999999989</v>
      </c>
      <c r="C150" s="82">
        <v>0.10080645161290036</v>
      </c>
      <c r="D150" s="82">
        <v>-2.7888446215139528</v>
      </c>
    </row>
    <row r="151" spans="1:5">
      <c r="A151" s="4">
        <v>3</v>
      </c>
      <c r="B151" s="4">
        <v>6.7999999999999989</v>
      </c>
      <c r="C151" s="82">
        <v>0.30090270812437314</v>
      </c>
      <c r="D151" s="82">
        <v>-2.9850746268656692</v>
      </c>
    </row>
    <row r="152" spans="1:5">
      <c r="A152" s="4">
        <v>4</v>
      </c>
      <c r="B152" s="4">
        <v>6.7999999999999989</v>
      </c>
      <c r="C152" s="82">
        <v>-9.9800399201610546E-2</v>
      </c>
      <c r="D152" s="82">
        <v>-2.8827037773359709</v>
      </c>
    </row>
    <row r="153" spans="1:5">
      <c r="A153" s="4">
        <v>5</v>
      </c>
      <c r="C153" s="82">
        <v>0.19920318725097363</v>
      </c>
      <c r="D153" s="82">
        <v>-2.4850894632206799</v>
      </c>
    </row>
    <row r="154" spans="1:5">
      <c r="A154" s="4">
        <v>6</v>
      </c>
      <c r="C154" s="82">
        <v>0.29880478087649376</v>
      </c>
      <c r="D154" s="82">
        <v>-2.0895522388059695</v>
      </c>
    </row>
    <row r="155" spans="1:5">
      <c r="A155" s="4">
        <v>7</v>
      </c>
      <c r="C155" s="82">
        <v>0.49701789264413598</v>
      </c>
      <c r="D155" s="82">
        <v>-1.8905472636815968</v>
      </c>
      <c r="E155" s="4" t="s">
        <v>109</v>
      </c>
    </row>
    <row r="156" spans="1:5">
      <c r="A156" s="4">
        <v>8</v>
      </c>
      <c r="B156" s="4">
        <v>18.100000000000001</v>
      </c>
      <c r="C156" s="82">
        <v>0.39761431411531323</v>
      </c>
      <c r="D156" s="82">
        <v>-1.5000000000000013</v>
      </c>
    </row>
    <row r="157" spans="1:5">
      <c r="A157" s="4">
        <v>9</v>
      </c>
      <c r="B157" s="4">
        <v>18.100000000000001</v>
      </c>
      <c r="C157" s="82">
        <v>0.59760956175298752</v>
      </c>
      <c r="D157" s="82">
        <v>-1.3039117352056095</v>
      </c>
    </row>
    <row r="158" spans="1:5">
      <c r="A158" s="4">
        <v>10</v>
      </c>
      <c r="B158" s="4">
        <v>18.100000000000001</v>
      </c>
      <c r="C158" s="82">
        <v>0.79681274900398336</v>
      </c>
      <c r="D158" s="82">
        <v>-0.50352467270896595</v>
      </c>
    </row>
    <row r="159" spans="1:5">
      <c r="A159" s="4">
        <v>11</v>
      </c>
      <c r="C159" s="82">
        <v>0.80240722166500245</v>
      </c>
      <c r="D159" s="82">
        <v>0.10101010101009056</v>
      </c>
    </row>
    <row r="160" spans="1:5">
      <c r="A160" s="4">
        <v>12</v>
      </c>
      <c r="C160" s="82">
        <v>1.5045135406218657</v>
      </c>
      <c r="D160" s="82">
        <v>1.0141987829614507</v>
      </c>
    </row>
    <row r="161" spans="1:5">
      <c r="A161" s="86">
        <v>17</v>
      </c>
      <c r="C161" s="82">
        <v>1.6161616161616044</v>
      </c>
      <c r="D161" s="82">
        <v>2.3469387755101989</v>
      </c>
      <c r="E161" s="58" t="s">
        <v>111</v>
      </c>
    </row>
    <row r="162" spans="1:5">
      <c r="A162" s="4">
        <v>2</v>
      </c>
      <c r="B162" s="4">
        <v>20.3</v>
      </c>
      <c r="C162" s="82">
        <v>1.9133937562940684</v>
      </c>
      <c r="D162" s="82">
        <v>2.9713114754098324</v>
      </c>
    </row>
    <row r="163" spans="1:5">
      <c r="A163" s="4">
        <v>3</v>
      </c>
      <c r="B163" s="4">
        <v>20.3</v>
      </c>
      <c r="C163" s="82">
        <v>1.4000000000000012</v>
      </c>
      <c r="D163" s="82">
        <v>3.1794871794871726</v>
      </c>
    </row>
    <row r="164" spans="1:5">
      <c r="A164" s="4">
        <v>4</v>
      </c>
      <c r="B164" s="4">
        <v>20.3</v>
      </c>
      <c r="C164" s="82">
        <v>1.6983016983016963</v>
      </c>
      <c r="D164" s="82">
        <v>3.2753326509723735</v>
      </c>
    </row>
    <row r="165" spans="1:5">
      <c r="A165" s="4">
        <v>5</v>
      </c>
      <c r="C165" s="83">
        <v>1.1928429423459175</v>
      </c>
      <c r="D165" s="83">
        <v>2.7522935779816571</v>
      </c>
    </row>
    <row r="166" spans="1:5">
      <c r="A166" s="4">
        <v>6</v>
      </c>
      <c r="C166" s="83">
        <v>1.3902681231380276</v>
      </c>
      <c r="D166" s="83">
        <v>2.4390243902439046</v>
      </c>
    </row>
    <row r="167" spans="1:5">
      <c r="A167" s="4">
        <v>7</v>
      </c>
      <c r="C167" s="83">
        <v>1.3847675568743778</v>
      </c>
      <c r="D167" s="83">
        <v>2.4340770791075217</v>
      </c>
      <c r="E167" s="4" t="s">
        <v>136</v>
      </c>
    </row>
    <row r="168" spans="1:5">
      <c r="A168" s="4">
        <v>8</v>
      </c>
      <c r="B168" s="4">
        <v>23.9</v>
      </c>
      <c r="C168" s="83">
        <v>1.5841584158415856</v>
      </c>
      <c r="D168" s="83">
        <v>2.6395939086294451</v>
      </c>
    </row>
    <row r="169" spans="1:5">
      <c r="A169" s="4">
        <v>9</v>
      </c>
      <c r="B169" s="4">
        <v>23.9</v>
      </c>
      <c r="C169" s="83">
        <v>1.6831683168316847</v>
      </c>
      <c r="D169" s="83">
        <v>3.1504065040650397</v>
      </c>
    </row>
    <row r="170" spans="1:5">
      <c r="A170" s="4">
        <v>10</v>
      </c>
      <c r="B170" s="4">
        <v>23.9</v>
      </c>
      <c r="C170" s="83">
        <v>1.2845849802371578</v>
      </c>
      <c r="D170" s="83">
        <v>2.8340080971659853</v>
      </c>
    </row>
    <row r="171" spans="1:5">
      <c r="A171" s="4">
        <v>11</v>
      </c>
      <c r="C171" s="83">
        <v>1.5920398009950265</v>
      </c>
      <c r="D171" s="83">
        <v>2.6236125126135379</v>
      </c>
    </row>
    <row r="172" spans="1:5">
      <c r="A172" s="4">
        <v>12</v>
      </c>
      <c r="C172" s="83">
        <v>1.383399209486158</v>
      </c>
      <c r="D172" s="83">
        <v>2.3092369477911712</v>
      </c>
    </row>
    <row r="173" spans="1:5">
      <c r="A173" s="86">
        <v>18</v>
      </c>
      <c r="C173" s="83">
        <v>1.3916500994035852</v>
      </c>
      <c r="D173" s="83">
        <v>2.0937188434696052</v>
      </c>
      <c r="E173" s="58" t="s">
        <v>142</v>
      </c>
    </row>
    <row r="174" spans="1:5">
      <c r="A174" s="4">
        <v>2</v>
      </c>
      <c r="B174" s="4">
        <v>22.200000000000003</v>
      </c>
      <c r="C174" s="83">
        <v>1.0869565217391353</v>
      </c>
      <c r="D174" s="83">
        <v>1.7910447761193993</v>
      </c>
    </row>
    <row r="175" spans="1:5">
      <c r="A175" s="4">
        <v>3</v>
      </c>
      <c r="B175" s="4">
        <v>22.200000000000003</v>
      </c>
      <c r="C175" s="83">
        <v>1.4792899408283988</v>
      </c>
      <c r="D175" s="83">
        <v>1.7892644135188984</v>
      </c>
    </row>
    <row r="176" spans="1:5">
      <c r="A176" s="4">
        <v>4</v>
      </c>
      <c r="B176" s="4">
        <v>22.200000000000003</v>
      </c>
      <c r="C176" s="83">
        <v>1.2770137524557912</v>
      </c>
      <c r="D176" s="83">
        <v>1.8830525272546916</v>
      </c>
    </row>
    <row r="177" spans="1:5">
      <c r="A177" s="4">
        <v>5</v>
      </c>
      <c r="C177" s="83">
        <v>2.0628683693516781</v>
      </c>
      <c r="D177" s="83">
        <v>2.4801587301587213</v>
      </c>
    </row>
    <row r="178" spans="1:5">
      <c r="A178" s="4">
        <v>6</v>
      </c>
      <c r="C178" s="83">
        <v>1.8609206660137101</v>
      </c>
      <c r="D178" s="83">
        <v>2.876984126984139</v>
      </c>
    </row>
    <row r="179" spans="1:5">
      <c r="A179" s="4">
        <v>7</v>
      </c>
      <c r="C179" s="83">
        <v>1.8536585365853675</v>
      </c>
      <c r="D179" s="83">
        <v>2.8712871287128738</v>
      </c>
      <c r="E179" s="4" t="s">
        <v>149</v>
      </c>
    </row>
    <row r="180" spans="1:5">
      <c r="A180" s="4">
        <v>8</v>
      </c>
      <c r="B180" s="4">
        <v>28.6</v>
      </c>
      <c r="C180" s="83">
        <v>1.8518518518518601</v>
      </c>
      <c r="D180" s="83">
        <v>3.0662710187932873</v>
      </c>
    </row>
    <row r="181" spans="1:5">
      <c r="A181" s="4">
        <v>9</v>
      </c>
      <c r="B181" s="4">
        <v>28.6</v>
      </c>
      <c r="C181" s="83">
        <v>1.9474196689386547</v>
      </c>
      <c r="D181" s="83">
        <v>3.1527093596059208</v>
      </c>
    </row>
    <row r="182" spans="1:5">
      <c r="A182" s="4">
        <v>10</v>
      </c>
      <c r="B182" s="4">
        <v>28.6</v>
      </c>
      <c r="C182" s="83">
        <v>2.3414634146341484</v>
      </c>
      <c r="D182" s="83">
        <v>3.3464566929134021</v>
      </c>
    </row>
    <row r="183" spans="1:5">
      <c r="A183" s="4">
        <v>11</v>
      </c>
      <c r="C183" s="83">
        <v>2.0568070519098924</v>
      </c>
      <c r="D183" s="83">
        <v>3.34316617502457</v>
      </c>
    </row>
    <row r="184" spans="1:5">
      <c r="A184" s="4">
        <v>12</v>
      </c>
      <c r="C184" s="83">
        <v>1.5594541910331383</v>
      </c>
      <c r="D184" s="83">
        <v>2.7477919528949846</v>
      </c>
    </row>
    <row r="185" spans="1:5">
      <c r="A185" s="86">
        <v>19</v>
      </c>
      <c r="C185" s="83">
        <v>1.3725490196078383</v>
      </c>
      <c r="D185" s="83">
        <v>2.6367187499999778</v>
      </c>
      <c r="E185" s="58" t="s">
        <v>176</v>
      </c>
    </row>
    <row r="186" spans="1:5">
      <c r="A186" s="4">
        <v>2</v>
      </c>
      <c r="B186" s="4">
        <v>18</v>
      </c>
      <c r="C186" s="83">
        <v>1.4662756598240456</v>
      </c>
      <c r="D186" s="83">
        <v>2.6392961876832821</v>
      </c>
    </row>
    <row r="187" spans="1:5">
      <c r="A187" s="4">
        <v>3</v>
      </c>
      <c r="B187" s="4">
        <v>18</v>
      </c>
      <c r="C187" s="83">
        <v>1.263362487852282</v>
      </c>
      <c r="D187" s="83">
        <v>2.44140625</v>
      </c>
    </row>
    <row r="188" spans="1:5">
      <c r="A188" s="4">
        <v>4</v>
      </c>
      <c r="B188" s="4">
        <v>18</v>
      </c>
      <c r="C188" s="83">
        <v>2.0368574199806089</v>
      </c>
      <c r="D188" s="83">
        <v>2.5291828793774451</v>
      </c>
    </row>
    <row r="189" spans="1:5">
      <c r="A189" s="4">
        <v>5</v>
      </c>
      <c r="C189" s="83">
        <v>1.4436958614052031</v>
      </c>
      <c r="D189" s="83">
        <v>1.9361084220716362</v>
      </c>
    </row>
    <row r="190" spans="1:5">
      <c r="A190" s="4">
        <v>6</v>
      </c>
      <c r="C190" s="83">
        <v>1.6346153846153788</v>
      </c>
      <c r="D190" s="83">
        <v>1.1571841851494735</v>
      </c>
    </row>
    <row r="191" spans="1:5">
      <c r="A191" s="4">
        <v>7</v>
      </c>
      <c r="C191" s="83">
        <v>1.7241379310344751</v>
      </c>
      <c r="D191" s="83">
        <v>1.0587102983637964</v>
      </c>
      <c r="E191" s="4" t="s">
        <v>189</v>
      </c>
    </row>
    <row r="192" spans="1:5">
      <c r="A192" s="4">
        <v>8</v>
      </c>
      <c r="B192" s="4">
        <v>14</v>
      </c>
      <c r="C192" s="83">
        <v>1.4354066985645897</v>
      </c>
      <c r="D192" s="83">
        <v>0.28790786948176272</v>
      </c>
    </row>
    <row r="193" spans="1:5">
      <c r="A193" s="4">
        <v>9</v>
      </c>
      <c r="B193" s="4">
        <v>14</v>
      </c>
      <c r="C193" s="83">
        <v>1.241642788920716</v>
      </c>
      <c r="D193" s="83">
        <v>-9.551098376313627E-2</v>
      </c>
    </row>
    <row r="194" spans="1:5">
      <c r="A194" s="4">
        <v>10</v>
      </c>
      <c r="B194" s="4">
        <v>14</v>
      </c>
      <c r="C194" s="83">
        <v>1.1439466158245759</v>
      </c>
      <c r="D194" s="83">
        <v>-0.57142857142856718</v>
      </c>
    </row>
    <row r="195" spans="1:5">
      <c r="A195" s="4">
        <v>11</v>
      </c>
      <c r="C195" s="83">
        <v>1.0556621880998041</v>
      </c>
      <c r="D195" s="83">
        <v>-0.66603235014270901</v>
      </c>
    </row>
    <row r="196" spans="1:5">
      <c r="A196" s="4">
        <v>12</v>
      </c>
      <c r="C196" s="83">
        <v>1.5355086372360827</v>
      </c>
      <c r="D196" s="83">
        <v>-0.19102196752627254</v>
      </c>
    </row>
    <row r="197" spans="1:5">
      <c r="A197" s="86">
        <v>20</v>
      </c>
      <c r="C197" s="83">
        <v>1.740812379110257</v>
      </c>
      <c r="D197" s="83">
        <v>0.19029495718363432</v>
      </c>
      <c r="E197" s="4" t="s">
        <v>192</v>
      </c>
    </row>
    <row r="198" spans="1:5">
      <c r="A198" s="4">
        <v>2</v>
      </c>
      <c r="B198" s="4">
        <v>9.4999999999999982</v>
      </c>
      <c r="C198" s="83">
        <v>1.7341040462427681</v>
      </c>
      <c r="D198" s="83">
        <v>-9.5238095238092679E-2</v>
      </c>
    </row>
    <row r="199" spans="1:5">
      <c r="A199" s="4">
        <v>3</v>
      </c>
      <c r="B199" s="4">
        <v>9.4999999999999982</v>
      </c>
      <c r="C199" s="83">
        <v>1.4395393474088358</v>
      </c>
      <c r="D199" s="83">
        <v>-0.76263107721640244</v>
      </c>
    </row>
    <row r="200" spans="1:5">
      <c r="A200" s="4">
        <v>4</v>
      </c>
      <c r="B200" s="4">
        <v>9.4999999999999982</v>
      </c>
      <c r="C200" s="83">
        <v>0.85551330798478986</v>
      </c>
      <c r="D200" s="83">
        <v>-1.8975332068311146</v>
      </c>
    </row>
    <row r="201" spans="1:5">
      <c r="A201" s="4">
        <v>5</v>
      </c>
      <c r="C201" s="83">
        <v>0.56925996204932883</v>
      </c>
      <c r="D201" s="83"/>
    </row>
    <row r="202" spans="1:5">
      <c r="A202" s="4">
        <v>6</v>
      </c>
      <c r="C202" s="83"/>
      <c r="D202" s="83"/>
    </row>
    <row r="203" spans="1:5">
      <c r="A203" s="4">
        <v>7</v>
      </c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10"/>
  <sheetViews>
    <sheetView topLeftCell="B75" zoomScaleNormal="100" workbookViewId="0">
      <selection activeCell="P57" sqref="P57"/>
    </sheetView>
  </sheetViews>
  <sheetFormatPr baseColWidth="10" defaultColWidth="11.44140625" defaultRowHeight="13.2"/>
  <cols>
    <col min="1" max="16384" width="11.44140625" style="4"/>
  </cols>
  <sheetData>
    <row r="3" spans="1:16" ht="26.4">
      <c r="A3" s="3" t="s">
        <v>581</v>
      </c>
      <c r="E3" s="16" t="s">
        <v>582</v>
      </c>
      <c r="F3" s="4" t="s">
        <v>583</v>
      </c>
      <c r="G3" s="4" t="s">
        <v>584</v>
      </c>
      <c r="H3" s="4" t="s">
        <v>585</v>
      </c>
      <c r="I3" s="4" t="s">
        <v>586</v>
      </c>
      <c r="J3" s="4" t="s">
        <v>587</v>
      </c>
      <c r="K3" s="4" t="s">
        <v>588</v>
      </c>
      <c r="L3" s="4" t="s">
        <v>589</v>
      </c>
      <c r="M3" s="4" t="s">
        <v>590</v>
      </c>
      <c r="N3" s="4" t="s">
        <v>591</v>
      </c>
      <c r="O3" s="4" t="s">
        <v>592</v>
      </c>
      <c r="P3" s="4" t="s">
        <v>593</v>
      </c>
    </row>
    <row r="4" spans="1:16">
      <c r="B4" s="4" t="s">
        <v>594</v>
      </c>
      <c r="C4" s="4" t="s">
        <v>30</v>
      </c>
      <c r="D4" s="4" t="s">
        <v>31</v>
      </c>
      <c r="E4" s="4" t="s">
        <v>44</v>
      </c>
      <c r="F4" s="4" t="s">
        <v>50</v>
      </c>
      <c r="G4" s="4" t="s">
        <v>51</v>
      </c>
      <c r="H4" s="4" t="s">
        <v>52</v>
      </c>
      <c r="I4" s="4" t="s">
        <v>37</v>
      </c>
      <c r="J4" s="4" t="s">
        <v>36</v>
      </c>
      <c r="K4" s="4" t="s">
        <v>33</v>
      </c>
      <c r="L4" s="4" t="s">
        <v>32</v>
      </c>
      <c r="M4" s="4" t="s">
        <v>595</v>
      </c>
      <c r="N4" s="4" t="s">
        <v>0</v>
      </c>
      <c r="O4" s="4" t="s">
        <v>38</v>
      </c>
      <c r="P4" s="4" t="s">
        <v>39</v>
      </c>
    </row>
    <row r="5" spans="1:16" s="58" customFormat="1">
      <c r="A5" s="58" t="s">
        <v>35</v>
      </c>
      <c r="B5" s="58">
        <v>76.199999999999989</v>
      </c>
      <c r="C5" s="58">
        <v>77.899999999999991</v>
      </c>
      <c r="D5" s="58">
        <v>71.3</v>
      </c>
      <c r="E5" s="58">
        <v>53.5</v>
      </c>
      <c r="F5" s="58">
        <v>76.116071428571431</v>
      </c>
      <c r="G5" s="58">
        <v>74.599999999999994</v>
      </c>
      <c r="H5" s="58">
        <v>79.2</v>
      </c>
      <c r="I5" s="58">
        <v>93.9</v>
      </c>
      <c r="J5" s="58">
        <v>68.099999999999994</v>
      </c>
      <c r="K5" s="58">
        <v>79.5</v>
      </c>
      <c r="L5" s="58">
        <v>66.5</v>
      </c>
      <c r="M5" s="58">
        <v>81.400000000000006</v>
      </c>
      <c r="N5" s="58">
        <v>77.599999999999994</v>
      </c>
      <c r="O5" s="58">
        <v>76.7</v>
      </c>
      <c r="P5" s="58">
        <v>67.600000000000009</v>
      </c>
    </row>
    <row r="6" spans="1:16">
      <c r="A6" s="58" t="s">
        <v>190</v>
      </c>
      <c r="B6" s="58">
        <v>80.600000000000009</v>
      </c>
      <c r="C6" s="58">
        <v>81.3</v>
      </c>
      <c r="D6" s="58">
        <v>79</v>
      </c>
      <c r="E6" s="58">
        <v>45.5</v>
      </c>
      <c r="F6" s="58">
        <v>80.691964285714292</v>
      </c>
      <c r="G6" s="58">
        <v>83.199999999999989</v>
      </c>
      <c r="H6" s="58">
        <v>79.7</v>
      </c>
      <c r="I6" s="58">
        <v>95.5</v>
      </c>
      <c r="J6" s="58">
        <v>74.2</v>
      </c>
      <c r="K6" s="58">
        <v>81.599999999999994</v>
      </c>
      <c r="L6" s="58">
        <v>72.600000000000009</v>
      </c>
      <c r="M6" s="58">
        <v>87.2</v>
      </c>
      <c r="N6" s="58">
        <v>82.4</v>
      </c>
      <c r="O6" s="58">
        <v>85.2</v>
      </c>
      <c r="P6" s="58">
        <v>56.2</v>
      </c>
    </row>
    <row r="7" spans="1:16">
      <c r="A7" s="58" t="s">
        <v>156</v>
      </c>
      <c r="B7" s="58">
        <v>86.399999999999991</v>
      </c>
      <c r="C7" s="58">
        <v>88.7</v>
      </c>
      <c r="D7" s="58">
        <v>80.3</v>
      </c>
      <c r="E7" s="58">
        <v>41.7</v>
      </c>
      <c r="F7" s="58">
        <v>85.404789053591784</v>
      </c>
      <c r="G7" s="58">
        <v>88.899999999999991</v>
      </c>
      <c r="H7" s="58">
        <v>91.100000000000009</v>
      </c>
      <c r="I7" s="58">
        <v>96.5</v>
      </c>
      <c r="J7" s="58">
        <v>86.5</v>
      </c>
      <c r="K7" s="58">
        <v>93.2</v>
      </c>
      <c r="L7" s="58">
        <v>84.6</v>
      </c>
      <c r="M7" s="58">
        <v>89.6</v>
      </c>
      <c r="N7" s="58">
        <v>87.800000000000011</v>
      </c>
      <c r="O7" s="58">
        <v>78.5</v>
      </c>
      <c r="P7" s="58">
        <v>64.7</v>
      </c>
    </row>
    <row r="8" spans="1:16">
      <c r="B8" s="3"/>
    </row>
    <row r="13" spans="1:16" ht="26.4">
      <c r="A13" s="3" t="s">
        <v>596</v>
      </c>
      <c r="C13" s="3"/>
      <c r="D13" s="3"/>
      <c r="E13" s="16" t="s">
        <v>582</v>
      </c>
      <c r="F13" s="4" t="s">
        <v>583</v>
      </c>
      <c r="G13" s="4" t="s">
        <v>584</v>
      </c>
      <c r="H13" s="4" t="s">
        <v>585</v>
      </c>
      <c r="I13" s="4" t="s">
        <v>590</v>
      </c>
      <c r="J13" s="4" t="s">
        <v>586</v>
      </c>
      <c r="K13" s="4" t="s">
        <v>588</v>
      </c>
      <c r="L13" s="4" t="s">
        <v>591</v>
      </c>
      <c r="M13" s="4" t="s">
        <v>597</v>
      </c>
      <c r="N13" s="4" t="s">
        <v>593</v>
      </c>
      <c r="O13" s="4" t="s">
        <v>589</v>
      </c>
      <c r="P13" s="4" t="s">
        <v>592</v>
      </c>
    </row>
    <row r="14" spans="1:16" ht="52.8">
      <c r="B14" s="4" t="s">
        <v>594</v>
      </c>
      <c r="C14" s="4" t="s">
        <v>30</v>
      </c>
      <c r="D14" s="4" t="s">
        <v>31</v>
      </c>
      <c r="E14" s="4" t="s">
        <v>44</v>
      </c>
      <c r="F14" s="4" t="s">
        <v>50</v>
      </c>
      <c r="G14" s="4" t="s">
        <v>51</v>
      </c>
      <c r="H14" s="4" t="s">
        <v>52</v>
      </c>
      <c r="I14" s="4" t="s">
        <v>598</v>
      </c>
      <c r="J14" s="4" t="s">
        <v>37</v>
      </c>
      <c r="K14" s="4" t="s">
        <v>33</v>
      </c>
      <c r="L14" s="4" t="s">
        <v>0</v>
      </c>
      <c r="M14" s="78" t="s">
        <v>23</v>
      </c>
      <c r="N14" s="4" t="s">
        <v>39</v>
      </c>
      <c r="O14" s="78" t="s">
        <v>599</v>
      </c>
      <c r="P14" s="4" t="s">
        <v>38</v>
      </c>
    </row>
    <row r="15" spans="1:16" s="58" customFormat="1">
      <c r="A15" s="58" t="s">
        <v>35</v>
      </c>
      <c r="B15" s="58">
        <v>10.200000000000001</v>
      </c>
      <c r="C15" s="58">
        <v>11.3</v>
      </c>
      <c r="D15" s="58">
        <v>7.3000000000000007</v>
      </c>
      <c r="E15" s="58">
        <v>3.5</v>
      </c>
      <c r="F15" s="58">
        <v>11.718749999999998</v>
      </c>
      <c r="G15" s="58">
        <v>5.0999999999999996</v>
      </c>
      <c r="H15" s="58">
        <v>13.5</v>
      </c>
      <c r="I15" s="58">
        <v>24.900000000000002</v>
      </c>
      <c r="J15" s="58">
        <v>23.6</v>
      </c>
      <c r="K15" s="58">
        <v>18</v>
      </c>
      <c r="L15" s="58">
        <v>6.6000000000000014</v>
      </c>
      <c r="M15" s="58">
        <v>4.7999999999999989</v>
      </c>
      <c r="N15" s="58">
        <v>2</v>
      </c>
      <c r="O15" s="58">
        <v>-1.8999999999999986</v>
      </c>
      <c r="P15" s="58">
        <v>-2.9000000000000004</v>
      </c>
    </row>
    <row r="16" spans="1:16">
      <c r="A16" s="58" t="s">
        <v>190</v>
      </c>
      <c r="B16" s="58">
        <v>7.2999999999999989</v>
      </c>
      <c r="C16" s="58">
        <v>8.1</v>
      </c>
      <c r="D16" s="58">
        <v>5</v>
      </c>
      <c r="E16" s="58">
        <v>-13.7</v>
      </c>
      <c r="F16" s="58">
        <v>7.4776785714285712</v>
      </c>
      <c r="G16" s="58">
        <v>6.4</v>
      </c>
      <c r="H16" s="58">
        <v>10.199999999999999</v>
      </c>
      <c r="I16" s="58">
        <v>15.099999999999998</v>
      </c>
      <c r="J16" s="58">
        <v>14.000000000000002</v>
      </c>
      <c r="K16" s="58">
        <v>16.600000000000001</v>
      </c>
      <c r="L16" s="58">
        <v>8.1999999999999993</v>
      </c>
      <c r="M16" s="58">
        <v>5.8000000000000007</v>
      </c>
      <c r="N16" s="58">
        <v>-12.400000000000002</v>
      </c>
      <c r="O16" s="58">
        <v>-5.8000000000000007</v>
      </c>
      <c r="P16" s="58">
        <v>17.600000000000001</v>
      </c>
    </row>
    <row r="17" spans="1:16">
      <c r="A17" s="58" t="s">
        <v>156</v>
      </c>
      <c r="B17" s="58">
        <v>18.3</v>
      </c>
      <c r="C17" s="58">
        <v>19</v>
      </c>
      <c r="D17" s="58">
        <v>16.5</v>
      </c>
      <c r="E17" s="79">
        <v>0.4</v>
      </c>
      <c r="F17" s="58">
        <v>18.015963511972636</v>
      </c>
      <c r="G17" s="58">
        <v>21.099999999999998</v>
      </c>
      <c r="H17" s="58">
        <v>16.299999999999997</v>
      </c>
      <c r="I17" s="58">
        <v>26</v>
      </c>
      <c r="J17" s="58">
        <v>31</v>
      </c>
      <c r="K17" s="58">
        <v>35.900000000000006</v>
      </c>
      <c r="L17" s="58">
        <v>17.900000000000002</v>
      </c>
      <c r="M17" s="58">
        <v>7.7999999999999989</v>
      </c>
      <c r="N17" s="58">
        <v>2.8999999999999986</v>
      </c>
      <c r="O17" s="58">
        <v>9.6</v>
      </c>
      <c r="P17" s="58">
        <v>15.3</v>
      </c>
    </row>
    <row r="18" spans="1:16">
      <c r="A18" s="3"/>
      <c r="B18" s="3"/>
      <c r="C18" s="3"/>
      <c r="D18" s="3"/>
      <c r="E18" s="3"/>
      <c r="F18" s="3"/>
      <c r="G18" s="3"/>
      <c r="H18" s="3"/>
    </row>
    <row r="19" spans="1:16">
      <c r="A19" s="3" t="s">
        <v>600</v>
      </c>
      <c r="B19" s="3">
        <f t="shared" ref="B19:P19" si="0">B15-B16</f>
        <v>2.9000000000000021</v>
      </c>
      <c r="C19" s="3">
        <f t="shared" si="0"/>
        <v>3.2000000000000011</v>
      </c>
      <c r="D19" s="3">
        <f t="shared" si="0"/>
        <v>2.3000000000000007</v>
      </c>
      <c r="E19" s="3">
        <f t="shared" si="0"/>
        <v>17.2</v>
      </c>
      <c r="F19" s="3">
        <f t="shared" si="0"/>
        <v>4.241071428571427</v>
      </c>
      <c r="G19" s="3">
        <f t="shared" si="0"/>
        <v>-1.3000000000000007</v>
      </c>
      <c r="H19" s="3">
        <f t="shared" si="0"/>
        <v>3.3000000000000007</v>
      </c>
      <c r="I19" s="3">
        <f t="shared" si="0"/>
        <v>9.8000000000000043</v>
      </c>
      <c r="J19" s="3">
        <f t="shared" si="0"/>
        <v>9.6</v>
      </c>
      <c r="K19" s="3">
        <f t="shared" si="0"/>
        <v>1.3999999999999986</v>
      </c>
      <c r="L19" s="3">
        <f t="shared" si="0"/>
        <v>-1.5999999999999979</v>
      </c>
      <c r="M19" s="3">
        <f t="shared" si="0"/>
        <v>-1.0000000000000018</v>
      </c>
      <c r="N19" s="3">
        <f t="shared" si="0"/>
        <v>14.400000000000002</v>
      </c>
      <c r="O19" s="3">
        <f t="shared" si="0"/>
        <v>3.9000000000000021</v>
      </c>
      <c r="P19" s="3">
        <f t="shared" si="0"/>
        <v>-20.5</v>
      </c>
    </row>
    <row r="20" spans="1:16">
      <c r="A20" s="3" t="s">
        <v>601</v>
      </c>
      <c r="B20" s="3">
        <f t="shared" ref="B20:P20" si="1">B15-B17</f>
        <v>-8.1</v>
      </c>
      <c r="C20" s="3">
        <f t="shared" si="1"/>
        <v>-7.6999999999999993</v>
      </c>
      <c r="D20" s="3">
        <f t="shared" si="1"/>
        <v>-9.1999999999999993</v>
      </c>
      <c r="E20" s="3">
        <f t="shared" si="1"/>
        <v>3.1</v>
      </c>
      <c r="F20" s="3">
        <f t="shared" si="1"/>
        <v>-6.2972135119726378</v>
      </c>
      <c r="G20" s="3">
        <f t="shared" si="1"/>
        <v>-15.999999999999998</v>
      </c>
      <c r="H20" s="3">
        <f t="shared" si="1"/>
        <v>-2.7999999999999972</v>
      </c>
      <c r="I20" s="3">
        <f t="shared" si="1"/>
        <v>-1.0999999999999979</v>
      </c>
      <c r="J20" s="3">
        <f t="shared" si="1"/>
        <v>-7.3999999999999986</v>
      </c>
      <c r="K20" s="3">
        <f t="shared" si="1"/>
        <v>-17.900000000000006</v>
      </c>
      <c r="L20" s="3">
        <f t="shared" si="1"/>
        <v>-11.3</v>
      </c>
      <c r="M20" s="3">
        <f t="shared" si="1"/>
        <v>-3</v>
      </c>
      <c r="N20" s="3">
        <f t="shared" si="1"/>
        <v>-0.89999999999999858</v>
      </c>
      <c r="O20" s="3">
        <f t="shared" si="1"/>
        <v>-11.499999999999998</v>
      </c>
      <c r="P20" s="3">
        <f t="shared" si="1"/>
        <v>-18.200000000000003</v>
      </c>
    </row>
    <row r="21" spans="1:16">
      <c r="A21" s="3"/>
      <c r="B21" s="3"/>
      <c r="C21" s="3"/>
      <c r="D21" s="3"/>
      <c r="E21" s="3"/>
      <c r="F21" s="3"/>
      <c r="G21" s="3"/>
      <c r="H21" s="3"/>
    </row>
    <row r="22" spans="1:16">
      <c r="A22" s="3"/>
      <c r="B22" s="3"/>
      <c r="C22" s="3"/>
      <c r="D22" s="3"/>
      <c r="E22" s="3"/>
      <c r="F22" s="3"/>
      <c r="G22" s="3"/>
      <c r="H22" s="3"/>
    </row>
    <row r="23" spans="1:16" ht="26.4">
      <c r="A23" s="3" t="s">
        <v>602</v>
      </c>
      <c r="E23" s="16" t="s">
        <v>582</v>
      </c>
      <c r="F23" s="4" t="s">
        <v>583</v>
      </c>
      <c r="G23" s="4" t="s">
        <v>584</v>
      </c>
      <c r="H23" s="4" t="s">
        <v>585</v>
      </c>
      <c r="I23" s="4" t="s">
        <v>597</v>
      </c>
      <c r="J23" s="4" t="s">
        <v>588</v>
      </c>
      <c r="K23" s="4" t="s">
        <v>590</v>
      </c>
      <c r="L23" s="4" t="s">
        <v>589</v>
      </c>
      <c r="M23" s="4" t="s">
        <v>586</v>
      </c>
      <c r="N23" s="4" t="s">
        <v>591</v>
      </c>
      <c r="O23" s="4" t="s">
        <v>592</v>
      </c>
      <c r="P23" s="4" t="s">
        <v>593</v>
      </c>
    </row>
    <row r="24" spans="1:16">
      <c r="B24" s="4" t="s">
        <v>594</v>
      </c>
      <c r="C24" s="4" t="s">
        <v>30</v>
      </c>
      <c r="D24" s="4" t="s">
        <v>31</v>
      </c>
      <c r="E24" s="4" t="s">
        <v>44</v>
      </c>
      <c r="F24" s="4" t="s">
        <v>50</v>
      </c>
      <c r="G24" s="4" t="s">
        <v>51</v>
      </c>
      <c r="H24" s="4" t="s">
        <v>52</v>
      </c>
      <c r="I24" s="4" t="s">
        <v>36</v>
      </c>
      <c r="J24" s="4" t="s">
        <v>33</v>
      </c>
      <c r="K24" s="4" t="s">
        <v>595</v>
      </c>
      <c r="L24" s="4" t="s">
        <v>32</v>
      </c>
      <c r="M24" s="4" t="s">
        <v>37</v>
      </c>
      <c r="N24" s="4" t="s">
        <v>0</v>
      </c>
      <c r="O24" s="4" t="s">
        <v>38</v>
      </c>
      <c r="P24" s="4" t="s">
        <v>39</v>
      </c>
    </row>
    <row r="25" spans="1:16" s="58" customFormat="1">
      <c r="A25" s="58" t="s">
        <v>35</v>
      </c>
      <c r="B25" s="58">
        <v>25</v>
      </c>
      <c r="C25" s="58">
        <v>25.9</v>
      </c>
      <c r="D25" s="58">
        <v>22.8</v>
      </c>
      <c r="E25" s="58">
        <v>25</v>
      </c>
      <c r="F25" s="58">
        <v>23.4375</v>
      </c>
      <c r="G25" s="58">
        <v>27.5</v>
      </c>
      <c r="H25" s="58">
        <v>26.4</v>
      </c>
      <c r="I25" s="58">
        <v>26.4</v>
      </c>
      <c r="J25" s="58">
        <v>23.099999999999998</v>
      </c>
      <c r="K25" s="58">
        <v>27</v>
      </c>
      <c r="L25" s="58">
        <v>23.200000000000003</v>
      </c>
      <c r="M25" s="58">
        <v>18.299999999999997</v>
      </c>
      <c r="N25" s="58">
        <v>27.2</v>
      </c>
      <c r="O25" s="58">
        <v>29.9</v>
      </c>
      <c r="P25" s="58">
        <v>24.5</v>
      </c>
    </row>
    <row r="26" spans="1:16">
      <c r="A26" s="58" t="s">
        <v>190</v>
      </c>
      <c r="B26" s="58">
        <v>23.099999999999998</v>
      </c>
      <c r="C26" s="58">
        <v>23.5</v>
      </c>
      <c r="D26" s="58">
        <v>22.3</v>
      </c>
      <c r="E26" s="58">
        <v>9.1</v>
      </c>
      <c r="F26" s="58">
        <v>23.883928571428573</v>
      </c>
      <c r="G26" s="58">
        <v>22.400000000000002</v>
      </c>
      <c r="H26" s="58">
        <v>22.7</v>
      </c>
      <c r="I26" s="58">
        <v>28.3</v>
      </c>
      <c r="J26" s="58">
        <v>31.7</v>
      </c>
      <c r="K26" s="58">
        <v>24.3</v>
      </c>
      <c r="L26" s="58">
        <v>17.900000000000002</v>
      </c>
      <c r="M26" s="58">
        <v>12.700000000000001</v>
      </c>
      <c r="N26" s="58">
        <v>26.3</v>
      </c>
      <c r="O26" s="58">
        <v>32.4</v>
      </c>
      <c r="P26" s="58">
        <v>18</v>
      </c>
    </row>
    <row r="27" spans="1:16">
      <c r="A27" s="58" t="s">
        <v>156</v>
      </c>
      <c r="B27" s="58">
        <v>35.5</v>
      </c>
      <c r="C27" s="58">
        <v>37.700000000000003</v>
      </c>
      <c r="D27" s="58">
        <v>29.8</v>
      </c>
      <c r="E27" s="58">
        <v>33.299999999999997</v>
      </c>
      <c r="F27" s="58">
        <v>34.777651083238311</v>
      </c>
      <c r="G27" s="58">
        <v>34.700000000000003</v>
      </c>
      <c r="H27" s="58">
        <v>40.6</v>
      </c>
      <c r="I27" s="58">
        <v>34.699999999999996</v>
      </c>
      <c r="J27" s="58">
        <v>40.700000000000003</v>
      </c>
      <c r="K27" s="58">
        <v>32.700000000000003</v>
      </c>
      <c r="L27" s="58">
        <v>29.400000000000002</v>
      </c>
      <c r="M27" s="58">
        <v>36.6</v>
      </c>
      <c r="N27" s="58">
        <v>42.699999999999996</v>
      </c>
      <c r="O27" s="58">
        <v>45.9</v>
      </c>
      <c r="P27" s="58">
        <v>31.4</v>
      </c>
    </row>
    <row r="29" spans="1:16">
      <c r="A29" s="3" t="s">
        <v>600</v>
      </c>
      <c r="B29" s="3">
        <f t="shared" ref="B29:P29" si="2">B25-B26</f>
        <v>1.9000000000000021</v>
      </c>
      <c r="C29" s="3">
        <f t="shared" si="2"/>
        <v>2.3999999999999986</v>
      </c>
      <c r="D29" s="3">
        <f t="shared" si="2"/>
        <v>0.5</v>
      </c>
      <c r="E29" s="3">
        <f t="shared" si="2"/>
        <v>15.9</v>
      </c>
      <c r="F29" s="3">
        <f t="shared" si="2"/>
        <v>-0.44642857142857295</v>
      </c>
      <c r="G29" s="3">
        <f t="shared" si="2"/>
        <v>5.0999999999999979</v>
      </c>
      <c r="H29" s="3">
        <f t="shared" si="2"/>
        <v>3.6999999999999993</v>
      </c>
      <c r="I29" s="3">
        <f t="shared" si="2"/>
        <v>-1.9000000000000021</v>
      </c>
      <c r="J29" s="3">
        <f t="shared" si="2"/>
        <v>-8.6000000000000014</v>
      </c>
      <c r="K29" s="3">
        <f t="shared" si="2"/>
        <v>2.6999999999999993</v>
      </c>
      <c r="L29" s="3">
        <f t="shared" si="2"/>
        <v>5.3000000000000007</v>
      </c>
      <c r="M29" s="3">
        <f t="shared" si="2"/>
        <v>5.5999999999999961</v>
      </c>
      <c r="N29" s="3">
        <f t="shared" si="2"/>
        <v>0.89999999999999858</v>
      </c>
      <c r="O29" s="3">
        <f t="shared" si="2"/>
        <v>-2.5</v>
      </c>
      <c r="P29" s="3">
        <f t="shared" si="2"/>
        <v>6.5</v>
      </c>
    </row>
    <row r="30" spans="1:16">
      <c r="A30" s="3" t="s">
        <v>601</v>
      </c>
      <c r="B30" s="3">
        <f t="shared" ref="B30:P30" si="3">B25-B27</f>
        <v>-10.5</v>
      </c>
      <c r="C30" s="3">
        <f t="shared" si="3"/>
        <v>-11.800000000000004</v>
      </c>
      <c r="D30" s="3">
        <f t="shared" si="3"/>
        <v>-7</v>
      </c>
      <c r="E30" s="3">
        <f t="shared" si="3"/>
        <v>-8.2999999999999972</v>
      </c>
      <c r="F30" s="3">
        <f t="shared" si="3"/>
        <v>-11.340151083238311</v>
      </c>
      <c r="G30" s="3">
        <f t="shared" si="3"/>
        <v>-7.2000000000000028</v>
      </c>
      <c r="H30" s="3">
        <f t="shared" si="3"/>
        <v>-14.200000000000003</v>
      </c>
      <c r="I30" s="3">
        <f t="shared" si="3"/>
        <v>-8.2999999999999972</v>
      </c>
      <c r="J30" s="3">
        <f t="shared" si="3"/>
        <v>-17.600000000000005</v>
      </c>
      <c r="K30" s="3">
        <f t="shared" si="3"/>
        <v>-5.7000000000000028</v>
      </c>
      <c r="L30" s="3">
        <f t="shared" si="3"/>
        <v>-6.1999999999999993</v>
      </c>
      <c r="M30" s="3">
        <f t="shared" si="3"/>
        <v>-18.300000000000004</v>
      </c>
      <c r="N30" s="3">
        <f t="shared" si="3"/>
        <v>-15.499999999999996</v>
      </c>
      <c r="O30" s="3">
        <f t="shared" si="3"/>
        <v>-16</v>
      </c>
      <c r="P30" s="3">
        <f t="shared" si="3"/>
        <v>-6.8999999999999986</v>
      </c>
    </row>
    <row r="31" spans="1:16">
      <c r="A31" s="3"/>
      <c r="B31" s="3"/>
      <c r="C31" s="3"/>
      <c r="D31" s="3"/>
      <c r="E31" s="3"/>
      <c r="F31" s="3"/>
      <c r="G31" s="3"/>
      <c r="H31" s="3"/>
    </row>
    <row r="32" spans="1:16">
      <c r="A32" s="3"/>
      <c r="B32" s="3"/>
      <c r="C32" s="3"/>
      <c r="D32" s="3"/>
      <c r="E32" s="3"/>
      <c r="F32" s="3"/>
      <c r="G32" s="3"/>
      <c r="H32" s="3"/>
    </row>
    <row r="33" spans="1:16" ht="26.4">
      <c r="A33" s="3" t="s">
        <v>603</v>
      </c>
      <c r="E33" s="16" t="s">
        <v>582</v>
      </c>
      <c r="F33" s="4" t="s">
        <v>583</v>
      </c>
      <c r="G33" s="4" t="s">
        <v>584</v>
      </c>
      <c r="H33" s="4" t="s">
        <v>585</v>
      </c>
      <c r="I33" s="4" t="s">
        <v>597</v>
      </c>
      <c r="J33" s="4" t="s">
        <v>586</v>
      </c>
      <c r="K33" s="4" t="s">
        <v>590</v>
      </c>
      <c r="L33" s="4" t="s">
        <v>589</v>
      </c>
      <c r="M33" s="58" t="s">
        <v>592</v>
      </c>
      <c r="N33" s="4" t="s">
        <v>588</v>
      </c>
      <c r="O33" s="58" t="s">
        <v>591</v>
      </c>
      <c r="P33" s="4" t="s">
        <v>593</v>
      </c>
    </row>
    <row r="34" spans="1:16" ht="52.8">
      <c r="B34" s="4" t="s">
        <v>594</v>
      </c>
      <c r="C34" s="4" t="s">
        <v>30</v>
      </c>
      <c r="D34" s="4" t="s">
        <v>31</v>
      </c>
      <c r="E34" s="4" t="s">
        <v>44</v>
      </c>
      <c r="F34" s="4" t="s">
        <v>50</v>
      </c>
      <c r="G34" s="4" t="s">
        <v>51</v>
      </c>
      <c r="H34" s="4" t="s">
        <v>52</v>
      </c>
      <c r="I34" s="78" t="s">
        <v>23</v>
      </c>
      <c r="J34" s="4" t="s">
        <v>37</v>
      </c>
      <c r="K34" s="4" t="s">
        <v>13</v>
      </c>
      <c r="L34" s="78" t="s">
        <v>599</v>
      </c>
      <c r="M34" s="4" t="s">
        <v>38</v>
      </c>
      <c r="N34" s="4" t="s">
        <v>33</v>
      </c>
      <c r="O34" s="4" t="s">
        <v>0</v>
      </c>
      <c r="P34" s="4" t="s">
        <v>39</v>
      </c>
    </row>
    <row r="35" spans="1:16" s="58" customFormat="1">
      <c r="A35" s="58" t="s">
        <v>35</v>
      </c>
      <c r="B35" s="58">
        <v>74.5</v>
      </c>
      <c r="C35" s="58">
        <v>75.3</v>
      </c>
      <c r="D35" s="58">
        <v>72.3</v>
      </c>
      <c r="E35" s="58">
        <v>64.3</v>
      </c>
      <c r="F35" s="58">
        <v>69.419642857142861</v>
      </c>
      <c r="G35" s="58">
        <v>80.8</v>
      </c>
      <c r="H35" s="58">
        <v>83.3</v>
      </c>
      <c r="I35" s="58">
        <v>80.599999999999994</v>
      </c>
      <c r="J35" s="58">
        <v>77.7</v>
      </c>
      <c r="K35" s="58">
        <v>77.5</v>
      </c>
      <c r="L35" s="58">
        <v>74.900000000000006</v>
      </c>
      <c r="M35" s="58">
        <v>74.8</v>
      </c>
      <c r="N35" s="58">
        <v>70.900000000000006</v>
      </c>
      <c r="O35" s="58">
        <v>70.2</v>
      </c>
      <c r="P35" s="58">
        <v>63.7</v>
      </c>
    </row>
    <row r="36" spans="1:16">
      <c r="A36" s="58" t="s">
        <v>190</v>
      </c>
      <c r="B36" s="58">
        <v>75.900000000000006</v>
      </c>
      <c r="C36" s="58">
        <v>76.2</v>
      </c>
      <c r="D36" s="58">
        <v>75.3</v>
      </c>
      <c r="E36" s="58">
        <v>45.5</v>
      </c>
      <c r="F36" s="58">
        <v>71.540178571428569</v>
      </c>
      <c r="G36" s="58">
        <v>79.5</v>
      </c>
      <c r="H36" s="58">
        <v>91.8</v>
      </c>
      <c r="I36" s="58">
        <v>85</v>
      </c>
      <c r="J36" s="58">
        <v>80.900000000000006</v>
      </c>
      <c r="K36" s="58">
        <v>79.7</v>
      </c>
      <c r="L36" s="58">
        <v>76</v>
      </c>
      <c r="M36" s="58">
        <v>75.900000000000006</v>
      </c>
      <c r="N36" s="58">
        <v>72.5</v>
      </c>
      <c r="O36" s="58">
        <v>65.900000000000006</v>
      </c>
      <c r="P36" s="58">
        <v>70.8</v>
      </c>
    </row>
    <row r="37" spans="1:16">
      <c r="A37" s="58" t="s">
        <v>156</v>
      </c>
      <c r="B37" s="58">
        <v>77.8</v>
      </c>
      <c r="C37" s="58">
        <v>78.2</v>
      </c>
      <c r="D37" s="58">
        <v>76.8</v>
      </c>
      <c r="E37" s="58">
        <v>75</v>
      </c>
      <c r="F37" s="58">
        <v>73.774230330672751</v>
      </c>
      <c r="G37" s="58">
        <v>81.900000000000006</v>
      </c>
      <c r="H37" s="58">
        <v>87.6</v>
      </c>
      <c r="I37" s="58">
        <v>80.099999999999994</v>
      </c>
      <c r="J37" s="58">
        <v>78.2</v>
      </c>
      <c r="K37" s="58">
        <v>78.599999999999994</v>
      </c>
      <c r="L37" s="58">
        <v>78.900000000000006</v>
      </c>
      <c r="M37" s="58">
        <v>78.599999999999994</v>
      </c>
      <c r="N37" s="58">
        <v>83.5</v>
      </c>
      <c r="O37" s="58">
        <v>74.400000000000006</v>
      </c>
      <c r="P37" s="58">
        <v>69.599999999999994</v>
      </c>
    </row>
    <row r="39" spans="1:16">
      <c r="A39" s="3" t="s">
        <v>600</v>
      </c>
      <c r="B39" s="3">
        <f t="shared" ref="B39:P39" si="4">B35-B36</f>
        <v>-1.4000000000000057</v>
      </c>
      <c r="C39" s="3">
        <f t="shared" si="4"/>
        <v>-0.90000000000000568</v>
      </c>
      <c r="D39" s="3">
        <f t="shared" si="4"/>
        <v>-3</v>
      </c>
      <c r="E39" s="3">
        <f t="shared" si="4"/>
        <v>18.799999999999997</v>
      </c>
      <c r="F39" s="3">
        <f t="shared" si="4"/>
        <v>-2.1205357142857082</v>
      </c>
      <c r="G39" s="3">
        <f t="shared" si="4"/>
        <v>1.2999999999999972</v>
      </c>
      <c r="H39" s="3">
        <f t="shared" si="4"/>
        <v>-8.5</v>
      </c>
      <c r="I39" s="3">
        <f t="shared" si="4"/>
        <v>-4.4000000000000057</v>
      </c>
      <c r="J39" s="3">
        <f t="shared" si="4"/>
        <v>-3.2000000000000028</v>
      </c>
      <c r="K39" s="3">
        <f t="shared" si="4"/>
        <v>-2.2000000000000028</v>
      </c>
      <c r="L39" s="3">
        <f t="shared" si="4"/>
        <v>-1.0999999999999943</v>
      </c>
      <c r="M39" s="3">
        <f t="shared" si="4"/>
        <v>-1.1000000000000085</v>
      </c>
      <c r="N39" s="3">
        <f t="shared" si="4"/>
        <v>-1.5999999999999943</v>
      </c>
      <c r="O39" s="3">
        <f t="shared" si="4"/>
        <v>4.2999999999999972</v>
      </c>
      <c r="P39" s="3">
        <f t="shared" si="4"/>
        <v>-7.0999999999999943</v>
      </c>
    </row>
    <row r="40" spans="1:16">
      <c r="A40" s="3" t="s">
        <v>601</v>
      </c>
      <c r="B40" s="3">
        <f t="shared" ref="B40:P40" si="5">B35-B37</f>
        <v>-3.2999999999999972</v>
      </c>
      <c r="C40" s="3">
        <f t="shared" si="5"/>
        <v>-2.9000000000000057</v>
      </c>
      <c r="D40" s="3">
        <f t="shared" si="5"/>
        <v>-4.5</v>
      </c>
      <c r="E40" s="3">
        <f t="shared" si="5"/>
        <v>-10.700000000000003</v>
      </c>
      <c r="F40" s="3">
        <f t="shared" si="5"/>
        <v>-4.3545874735298895</v>
      </c>
      <c r="G40" s="3">
        <f t="shared" si="5"/>
        <v>-1.1000000000000085</v>
      </c>
      <c r="H40" s="3">
        <f t="shared" si="5"/>
        <v>-4.2999999999999972</v>
      </c>
      <c r="I40" s="3">
        <f t="shared" si="5"/>
        <v>0.5</v>
      </c>
      <c r="J40" s="3">
        <f t="shared" si="5"/>
        <v>-0.5</v>
      </c>
      <c r="K40" s="3">
        <f t="shared" si="5"/>
        <v>-1.0999999999999943</v>
      </c>
      <c r="L40" s="3">
        <f t="shared" si="5"/>
        <v>-4</v>
      </c>
      <c r="M40" s="3">
        <f t="shared" si="5"/>
        <v>-3.7999999999999972</v>
      </c>
      <c r="N40" s="3">
        <f t="shared" si="5"/>
        <v>-12.599999999999994</v>
      </c>
      <c r="O40" s="3">
        <f t="shared" si="5"/>
        <v>-4.2000000000000028</v>
      </c>
      <c r="P40" s="3">
        <f t="shared" si="5"/>
        <v>-5.8999999999999915</v>
      </c>
    </row>
    <row r="43" spans="1:16">
      <c r="A43" s="3" t="s">
        <v>604</v>
      </c>
    </row>
    <row r="44" spans="1:16">
      <c r="B44" s="4" t="s">
        <v>594</v>
      </c>
      <c r="C44" s="4" t="s">
        <v>30</v>
      </c>
      <c r="D44" s="4" t="s">
        <v>31</v>
      </c>
      <c r="E44" s="4" t="s">
        <v>44</v>
      </c>
      <c r="F44" s="4" t="s">
        <v>50</v>
      </c>
      <c r="G44" s="4" t="s">
        <v>51</v>
      </c>
      <c r="H44" s="4" t="s">
        <v>52</v>
      </c>
      <c r="I44" s="4" t="s">
        <v>36</v>
      </c>
      <c r="J44" s="4" t="s">
        <v>37</v>
      </c>
      <c r="K44" s="4" t="s">
        <v>13</v>
      </c>
      <c r="L44" s="4" t="s">
        <v>32</v>
      </c>
      <c r="M44" s="4" t="s">
        <v>38</v>
      </c>
      <c r="N44" s="4" t="s">
        <v>33</v>
      </c>
      <c r="O44" s="4" t="s">
        <v>0</v>
      </c>
      <c r="P44" s="4" t="s">
        <v>39</v>
      </c>
    </row>
    <row r="45" spans="1:16" s="58" customFormat="1">
      <c r="A45" s="58" t="s">
        <v>35</v>
      </c>
      <c r="B45" s="58">
        <v>27.9</v>
      </c>
      <c r="C45" s="58">
        <v>28.4</v>
      </c>
      <c r="D45" s="58">
        <v>26.3</v>
      </c>
      <c r="E45" s="58">
        <v>11.1</v>
      </c>
      <c r="F45" s="58">
        <v>29.6411856474259</v>
      </c>
      <c r="G45" s="58">
        <v>25.8</v>
      </c>
      <c r="H45" s="58">
        <v>23.9</v>
      </c>
      <c r="I45" s="58">
        <v>30.2</v>
      </c>
      <c r="J45" s="58">
        <v>23.5</v>
      </c>
      <c r="K45" s="58">
        <v>28.7</v>
      </c>
      <c r="L45" s="58">
        <v>25.2</v>
      </c>
      <c r="M45" s="58">
        <v>33.799999999999997</v>
      </c>
      <c r="N45" s="58">
        <v>20.5</v>
      </c>
      <c r="O45" s="58">
        <v>33.1</v>
      </c>
      <c r="P45" s="58">
        <v>27.7</v>
      </c>
    </row>
    <row r="46" spans="1:16">
      <c r="A46" s="58" t="s">
        <v>190</v>
      </c>
      <c r="B46" s="58">
        <v>29.6</v>
      </c>
      <c r="C46" s="58">
        <v>29.6</v>
      </c>
      <c r="D46" s="58">
        <v>29.6</v>
      </c>
      <c r="E46" s="58">
        <v>10</v>
      </c>
      <c r="F46" s="58">
        <v>32.293291731669264</v>
      </c>
      <c r="G46" s="58">
        <v>26.5</v>
      </c>
      <c r="H46" s="58">
        <v>26.3</v>
      </c>
      <c r="I46" s="58">
        <v>30.4</v>
      </c>
      <c r="J46" s="58">
        <v>24.4</v>
      </c>
      <c r="K46" s="58">
        <v>29.1</v>
      </c>
      <c r="L46" s="58">
        <v>30</v>
      </c>
      <c r="M46" s="58">
        <v>42.7</v>
      </c>
      <c r="N46" s="58">
        <v>32.200000000000003</v>
      </c>
      <c r="O46" s="58">
        <v>30.1</v>
      </c>
      <c r="P46" s="58">
        <v>17.5</v>
      </c>
    </row>
    <row r="47" spans="1:16">
      <c r="A47" s="58" t="s">
        <v>156</v>
      </c>
      <c r="B47" s="58">
        <v>31.4</v>
      </c>
      <c r="C47" s="58">
        <v>31.6</v>
      </c>
      <c r="D47" s="58">
        <v>30.9</v>
      </c>
      <c r="E47" s="58">
        <v>27.8</v>
      </c>
      <c r="F47" s="58">
        <v>32.012195121951223</v>
      </c>
      <c r="G47" s="58">
        <v>32.5</v>
      </c>
      <c r="H47" s="58">
        <v>26</v>
      </c>
      <c r="I47" s="58">
        <v>33.6</v>
      </c>
      <c r="J47" s="58">
        <v>27</v>
      </c>
      <c r="K47" s="58">
        <v>29.4</v>
      </c>
      <c r="L47" s="58">
        <v>34.1</v>
      </c>
      <c r="M47" s="58">
        <v>37.700000000000003</v>
      </c>
      <c r="N47" s="58">
        <v>30.2</v>
      </c>
      <c r="O47" s="58">
        <v>32.799999999999997</v>
      </c>
      <c r="P47" s="58">
        <v>23.9</v>
      </c>
    </row>
    <row r="51" spans="1:16">
      <c r="A51" s="3"/>
      <c r="B51" s="3"/>
      <c r="C51" s="3"/>
      <c r="D51" s="3"/>
      <c r="E51" s="3"/>
      <c r="F51" s="3"/>
      <c r="G51" s="3"/>
      <c r="H51" s="3"/>
    </row>
    <row r="52" spans="1:16">
      <c r="A52" s="3" t="s">
        <v>605</v>
      </c>
    </row>
    <row r="53" spans="1:16" ht="26.4">
      <c r="A53" s="3"/>
      <c r="E53" s="16" t="s">
        <v>582</v>
      </c>
      <c r="F53" s="4" t="s">
        <v>583</v>
      </c>
      <c r="G53" s="4" t="s">
        <v>584</v>
      </c>
      <c r="H53" s="4" t="s">
        <v>585</v>
      </c>
      <c r="I53" s="58" t="str">
        <f>I33</f>
        <v>Chemical</v>
      </c>
      <c r="J53" s="58" t="str">
        <f t="shared" ref="J53:P54" si="6">J33</f>
        <v>Construction</v>
      </c>
      <c r="K53" s="58" t="str">
        <f t="shared" si="6"/>
        <v>Services</v>
      </c>
      <c r="L53" s="58" t="str">
        <f t="shared" si="6"/>
        <v>Metal</v>
      </c>
      <c r="M53" s="58" t="str">
        <f t="shared" si="6"/>
        <v>Food</v>
      </c>
      <c r="N53" s="58" t="str">
        <f t="shared" si="6"/>
        <v>Electrical</v>
      </c>
      <c r="O53" s="58" t="str">
        <f t="shared" si="6"/>
        <v>Trade</v>
      </c>
      <c r="P53" s="58" t="str">
        <f t="shared" si="6"/>
        <v>Agriculture</v>
      </c>
    </row>
    <row r="54" spans="1:16">
      <c r="B54" s="59" t="str">
        <f t="shared" ref="B54:H54" si="7">B44</f>
        <v>Gesamt</v>
      </c>
      <c r="C54" s="59" t="str">
        <f t="shared" si="7"/>
        <v>West</v>
      </c>
      <c r="D54" s="59" t="str">
        <f t="shared" si="7"/>
        <v>Ost</v>
      </c>
      <c r="E54" s="59" t="str">
        <f t="shared" si="7"/>
        <v>bis 20 Besch.</v>
      </c>
      <c r="F54" s="59" t="str">
        <f t="shared" si="7"/>
        <v>bis 100 B.</v>
      </c>
      <c r="G54" s="59" t="str">
        <f t="shared" si="7"/>
        <v>bis 200 B.</v>
      </c>
      <c r="H54" s="59" t="str">
        <f t="shared" si="7"/>
        <v>über 200 B.</v>
      </c>
      <c r="I54" s="4" t="str">
        <f>I34</f>
        <v>Chemie/
Kunststoff</v>
      </c>
      <c r="J54" s="4" t="str">
        <f t="shared" si="6"/>
        <v>Bau</v>
      </c>
      <c r="K54" s="4" t="str">
        <f t="shared" si="6"/>
        <v>Dienstleistungen</v>
      </c>
      <c r="L54" s="4" t="str">
        <f t="shared" si="6"/>
        <v xml:space="preserve">     Metall/Kfz/
Maschinenbau</v>
      </c>
      <c r="M54" s="4" t="str">
        <f t="shared" si="6"/>
        <v>Ernährung</v>
      </c>
      <c r="N54" s="4" t="str">
        <f t="shared" si="6"/>
        <v>Elektro</v>
      </c>
      <c r="O54" s="4" t="str">
        <f t="shared" si="6"/>
        <v>Handel</v>
      </c>
      <c r="P54" s="4" t="str">
        <f t="shared" si="6"/>
        <v>Agrar</v>
      </c>
    </row>
    <row r="55" spans="1:16">
      <c r="A55" s="58" t="s">
        <v>35</v>
      </c>
      <c r="B55" s="59">
        <f>(B35*B45)/100</f>
        <v>20.785499999999999</v>
      </c>
      <c r="C55" s="59">
        <f t="shared" ref="B55:I57" si="8">(C35*C45)/100</f>
        <v>21.385200000000001</v>
      </c>
      <c r="D55" s="59">
        <f t="shared" si="8"/>
        <v>19.014900000000001</v>
      </c>
      <c r="E55" s="59">
        <f t="shared" si="8"/>
        <v>7.1372999999999989</v>
      </c>
      <c r="F55" s="59">
        <f t="shared" si="8"/>
        <v>20.576805215065747</v>
      </c>
      <c r="G55" s="59">
        <f t="shared" si="8"/>
        <v>20.846399999999999</v>
      </c>
      <c r="H55" s="59">
        <f t="shared" si="8"/>
        <v>19.9087</v>
      </c>
      <c r="I55" s="59">
        <f t="shared" si="8"/>
        <v>24.341200000000001</v>
      </c>
      <c r="J55" s="59">
        <f>(J35*L45)/100</f>
        <v>19.580400000000001</v>
      </c>
      <c r="K55" s="59">
        <f>(K35*N45)/100</f>
        <v>15.887499999999999</v>
      </c>
      <c r="L55" s="59">
        <f>(L35*J45)/100</f>
        <v>17.601500000000001</v>
      </c>
      <c r="M55" s="59">
        <f>(M35*M45)/100</f>
        <v>25.282399999999999</v>
      </c>
      <c r="N55" s="59">
        <f>(N35*P45)/100</f>
        <v>19.639300000000002</v>
      </c>
      <c r="O55" s="59">
        <f>(O35*O45)/100</f>
        <v>23.236200000000004</v>
      </c>
      <c r="P55" s="59">
        <f>(P35*K45)/100</f>
        <v>18.2819</v>
      </c>
    </row>
    <row r="56" spans="1:16">
      <c r="A56" s="58" t="s">
        <v>190</v>
      </c>
      <c r="B56" s="59">
        <f t="shared" ref="B56:H56" si="9">(B36*B46)/100</f>
        <v>22.466400000000004</v>
      </c>
      <c r="C56" s="59">
        <f t="shared" si="9"/>
        <v>22.555199999999999</v>
      </c>
      <c r="D56" s="59">
        <f t="shared" si="9"/>
        <v>22.288800000000002</v>
      </c>
      <c r="E56" s="59">
        <f t="shared" si="9"/>
        <v>4.55</v>
      </c>
      <c r="F56" s="59">
        <f t="shared" si="9"/>
        <v>23.102678571428569</v>
      </c>
      <c r="G56" s="59">
        <f t="shared" si="9"/>
        <v>21.067499999999999</v>
      </c>
      <c r="H56" s="59">
        <f t="shared" si="9"/>
        <v>24.1434</v>
      </c>
      <c r="I56" s="59">
        <f t="shared" si="8"/>
        <v>25.84</v>
      </c>
      <c r="J56" s="59">
        <f>(J36*L46)/100</f>
        <v>24.27</v>
      </c>
      <c r="K56" s="59">
        <f>(K36*N46)/100</f>
        <v>25.663400000000003</v>
      </c>
      <c r="L56" s="59">
        <f>(L36*J46)/100</f>
        <v>18.543999999999997</v>
      </c>
      <c r="M56" s="59">
        <f>(M36*M46)/100</f>
        <v>32.409300000000002</v>
      </c>
      <c r="N56" s="59">
        <f>(N36*P46)/100</f>
        <v>12.6875</v>
      </c>
      <c r="O56" s="59">
        <f>(O36*O46)/100</f>
        <v>19.835900000000002</v>
      </c>
      <c r="P56" s="59">
        <f>(P36*K46)/100</f>
        <v>20.602800000000002</v>
      </c>
    </row>
    <row r="57" spans="1:16">
      <c r="A57" s="58" t="s">
        <v>156</v>
      </c>
      <c r="B57" s="59">
        <f t="shared" si="8"/>
        <v>24.429199999999994</v>
      </c>
      <c r="C57" s="59">
        <f t="shared" si="8"/>
        <v>24.711200000000005</v>
      </c>
      <c r="D57" s="59">
        <f t="shared" si="8"/>
        <v>23.731199999999998</v>
      </c>
      <c r="E57" s="59">
        <f t="shared" si="8"/>
        <v>20.85</v>
      </c>
      <c r="F57" s="59">
        <f t="shared" si="8"/>
        <v>23.616750563172683</v>
      </c>
      <c r="G57" s="59">
        <f t="shared" si="8"/>
        <v>26.6175</v>
      </c>
      <c r="H57" s="59">
        <f t="shared" si="8"/>
        <v>22.776</v>
      </c>
      <c r="I57" s="59">
        <f t="shared" si="8"/>
        <v>26.913600000000002</v>
      </c>
      <c r="J57" s="59">
        <f>(J37*L47)/100</f>
        <v>26.666200000000003</v>
      </c>
      <c r="K57" s="59">
        <f>(K37*N47)/100</f>
        <v>23.737199999999998</v>
      </c>
      <c r="L57" s="59">
        <f>(L37*J47)/100</f>
        <v>21.303000000000001</v>
      </c>
      <c r="M57" s="59">
        <f>(M37*M47)/100</f>
        <v>29.632199999999997</v>
      </c>
      <c r="N57" s="59">
        <f>(N37*P47)/100</f>
        <v>19.956499999999998</v>
      </c>
      <c r="O57" s="59">
        <f>(O37*O47)/100</f>
        <v>24.403200000000002</v>
      </c>
      <c r="P57" s="59">
        <f>(P37*K47)/100</f>
        <v>20.462399999999999</v>
      </c>
    </row>
    <row r="58" spans="1:16">
      <c r="A58" s="3"/>
      <c r="B58" s="3"/>
      <c r="C58" s="3"/>
      <c r="D58" s="3"/>
      <c r="E58" s="3"/>
      <c r="F58" s="3"/>
      <c r="G58" s="3"/>
      <c r="H58" s="3"/>
    </row>
    <row r="59" spans="1:16">
      <c r="A59" s="3"/>
      <c r="B59" s="3"/>
      <c r="C59" s="3"/>
      <c r="D59" s="3"/>
      <c r="E59" s="3"/>
      <c r="F59" s="3"/>
      <c r="G59" s="3"/>
      <c r="H59" s="3"/>
    </row>
    <row r="60" spans="1:16">
      <c r="A60" s="3"/>
      <c r="B60" s="3"/>
      <c r="C60" s="3"/>
      <c r="D60" s="3"/>
      <c r="E60" s="3"/>
      <c r="F60" s="3"/>
      <c r="G60" s="3"/>
      <c r="H60" s="3"/>
    </row>
    <row r="61" spans="1:16">
      <c r="A61" s="3"/>
      <c r="B61" s="3"/>
      <c r="C61" s="3"/>
      <c r="D61" s="3"/>
      <c r="E61" s="3"/>
      <c r="F61" s="3"/>
      <c r="G61" s="3"/>
      <c r="H61" s="3"/>
    </row>
    <row r="62" spans="1:16">
      <c r="A62" s="3"/>
      <c r="B62" s="3"/>
      <c r="C62" s="3"/>
      <c r="D62" s="3"/>
      <c r="E62" s="3"/>
      <c r="F62" s="3"/>
      <c r="G62" s="3"/>
      <c r="H62" s="3"/>
    </row>
    <row r="63" spans="1:16">
      <c r="A63" s="3"/>
      <c r="B63" s="3"/>
      <c r="C63" s="3"/>
      <c r="D63" s="3"/>
      <c r="E63" s="3"/>
      <c r="F63" s="3"/>
      <c r="G63" s="3"/>
      <c r="H63" s="3"/>
    </row>
    <row r="64" spans="1:16" ht="26.4">
      <c r="A64" s="3" t="s">
        <v>606</v>
      </c>
      <c r="E64" s="16" t="s">
        <v>582</v>
      </c>
      <c r="F64" s="4" t="s">
        <v>583</v>
      </c>
      <c r="G64" s="4" t="s">
        <v>584</v>
      </c>
      <c r="H64" s="4" t="s">
        <v>585</v>
      </c>
      <c r="I64" s="4" t="s">
        <v>586</v>
      </c>
      <c r="J64" s="4" t="s">
        <v>592</v>
      </c>
      <c r="K64" s="4" t="s">
        <v>590</v>
      </c>
      <c r="L64" s="4" t="s">
        <v>588</v>
      </c>
      <c r="M64" s="4" t="s">
        <v>591</v>
      </c>
      <c r="N64" s="4" t="s">
        <v>597</v>
      </c>
      <c r="O64" s="4" t="s">
        <v>593</v>
      </c>
      <c r="P64" s="4" t="s">
        <v>589</v>
      </c>
    </row>
    <row r="65" spans="1:16" ht="52.8">
      <c r="B65" s="4" t="s">
        <v>594</v>
      </c>
      <c r="C65" s="4" t="s">
        <v>30</v>
      </c>
      <c r="D65" s="4" t="s">
        <v>31</v>
      </c>
      <c r="E65" s="4" t="s">
        <v>44</v>
      </c>
      <c r="F65" s="4" t="s">
        <v>50</v>
      </c>
      <c r="G65" s="4" t="s">
        <v>51</v>
      </c>
      <c r="H65" s="4" t="s">
        <v>52</v>
      </c>
      <c r="I65" s="4" t="s">
        <v>37</v>
      </c>
      <c r="J65" s="4" t="s">
        <v>38</v>
      </c>
      <c r="K65" s="4" t="s">
        <v>595</v>
      </c>
      <c r="L65" s="4" t="s">
        <v>33</v>
      </c>
      <c r="M65" s="4" t="s">
        <v>0</v>
      </c>
      <c r="N65" s="78" t="s">
        <v>23</v>
      </c>
      <c r="O65" s="4" t="s">
        <v>39</v>
      </c>
      <c r="P65" s="78" t="s">
        <v>599</v>
      </c>
    </row>
    <row r="66" spans="1:16" s="58" customFormat="1">
      <c r="A66" s="58" t="s">
        <v>35</v>
      </c>
      <c r="B66" s="58">
        <v>9.4999999999999982</v>
      </c>
      <c r="C66" s="58">
        <v>9.1000000000000014</v>
      </c>
      <c r="D66" s="58">
        <v>10.199999999999999</v>
      </c>
      <c r="E66" s="58">
        <v>0</v>
      </c>
      <c r="F66" s="58">
        <v>9.8214285714285712</v>
      </c>
      <c r="G66" s="58">
        <v>7.9000000000000021</v>
      </c>
      <c r="H66" s="58">
        <v>11.6</v>
      </c>
      <c r="I66" s="58">
        <v>18.299999999999997</v>
      </c>
      <c r="J66" s="58">
        <v>17.7</v>
      </c>
      <c r="K66" s="58">
        <v>14.4</v>
      </c>
      <c r="L66" s="58">
        <v>12.8</v>
      </c>
      <c r="M66" s="58">
        <v>9.6999999999999993</v>
      </c>
      <c r="N66" s="58">
        <v>3.4999999999999982</v>
      </c>
      <c r="O66" s="58">
        <v>1.8999999999999986</v>
      </c>
      <c r="P66" s="58">
        <v>1.1999999999999993</v>
      </c>
    </row>
    <row r="67" spans="1:16">
      <c r="A67" s="58" t="s">
        <v>190</v>
      </c>
      <c r="B67" s="58">
        <v>14</v>
      </c>
      <c r="C67" s="58">
        <v>12.499999999999998</v>
      </c>
      <c r="D67" s="58">
        <v>18</v>
      </c>
      <c r="E67" s="58">
        <v>-4.5999999999999996</v>
      </c>
      <c r="F67" s="58">
        <v>15.066964285714283</v>
      </c>
      <c r="G67" s="58">
        <v>11.5</v>
      </c>
      <c r="H67" s="58">
        <v>15.900000000000002</v>
      </c>
      <c r="I67" s="58">
        <v>19.100000000000001</v>
      </c>
      <c r="J67" s="58">
        <v>28.7</v>
      </c>
      <c r="K67" s="58">
        <v>24.599999999999998</v>
      </c>
      <c r="L67" s="58">
        <v>10</v>
      </c>
      <c r="M67" s="58">
        <v>13.8</v>
      </c>
      <c r="N67" s="58">
        <v>9.1999999999999993</v>
      </c>
      <c r="O67" s="58">
        <v>5.6000000000000014</v>
      </c>
      <c r="P67" s="58">
        <v>1.2000000000000028</v>
      </c>
    </row>
    <row r="68" spans="1:16">
      <c r="A68" s="58" t="s">
        <v>156</v>
      </c>
      <c r="B68" s="58">
        <v>18</v>
      </c>
      <c r="C68" s="58">
        <v>18.200000000000003</v>
      </c>
      <c r="D68" s="58">
        <v>17.5</v>
      </c>
      <c r="E68" s="58">
        <v>-16.7</v>
      </c>
      <c r="F68" s="58">
        <v>18.81413911060433</v>
      </c>
      <c r="G68" s="58">
        <v>18.599999999999998</v>
      </c>
      <c r="H68" s="58">
        <v>17.899999999999999</v>
      </c>
      <c r="I68" s="58">
        <v>28.900000000000002</v>
      </c>
      <c r="J68" s="58">
        <v>28.6</v>
      </c>
      <c r="K68" s="58">
        <v>20.200000000000003</v>
      </c>
      <c r="L68" s="58">
        <v>9.6999999999999993</v>
      </c>
      <c r="M68" s="58">
        <v>21.5</v>
      </c>
      <c r="N68" s="58">
        <v>22.7</v>
      </c>
      <c r="O68" s="58">
        <v>1.8999999999999986</v>
      </c>
      <c r="P68" s="58">
        <v>10.8</v>
      </c>
    </row>
    <row r="70" spans="1:16">
      <c r="A70" s="3" t="s">
        <v>600</v>
      </c>
      <c r="B70" s="3">
        <f t="shared" ref="B70:P70" si="10">B66-B67</f>
        <v>-4.5000000000000018</v>
      </c>
      <c r="C70" s="3">
        <f t="shared" si="10"/>
        <v>-3.3999999999999968</v>
      </c>
      <c r="D70" s="3">
        <f t="shared" si="10"/>
        <v>-7.8000000000000007</v>
      </c>
      <c r="E70" s="3">
        <f t="shared" si="10"/>
        <v>4.5999999999999996</v>
      </c>
      <c r="F70" s="3">
        <f t="shared" si="10"/>
        <v>-5.2455357142857117</v>
      </c>
      <c r="G70" s="3">
        <f t="shared" si="10"/>
        <v>-3.5999999999999979</v>
      </c>
      <c r="H70" s="3">
        <f t="shared" si="10"/>
        <v>-4.3000000000000025</v>
      </c>
      <c r="I70" s="3">
        <f t="shared" si="10"/>
        <v>-0.80000000000000426</v>
      </c>
      <c r="J70" s="3">
        <f t="shared" si="10"/>
        <v>-11</v>
      </c>
      <c r="K70" s="3">
        <f t="shared" si="10"/>
        <v>-10.199999999999998</v>
      </c>
      <c r="L70" s="3">
        <f t="shared" si="10"/>
        <v>2.8000000000000007</v>
      </c>
      <c r="M70" s="3">
        <f t="shared" si="10"/>
        <v>-4.1000000000000014</v>
      </c>
      <c r="N70" s="3">
        <f t="shared" si="10"/>
        <v>-5.7000000000000011</v>
      </c>
      <c r="O70" s="3">
        <f t="shared" si="10"/>
        <v>-3.7000000000000028</v>
      </c>
      <c r="P70" s="3">
        <f t="shared" si="10"/>
        <v>-3.5527136788005009E-15</v>
      </c>
    </row>
    <row r="71" spans="1:16">
      <c r="A71" s="3" t="s">
        <v>601</v>
      </c>
      <c r="B71" s="3">
        <f t="shared" ref="B71:P71" si="11">B66-B68</f>
        <v>-8.5000000000000018</v>
      </c>
      <c r="C71" s="3">
        <f t="shared" si="11"/>
        <v>-9.1000000000000014</v>
      </c>
      <c r="D71" s="3">
        <f t="shared" si="11"/>
        <v>-7.3000000000000007</v>
      </c>
      <c r="E71" s="3">
        <f t="shared" si="11"/>
        <v>16.7</v>
      </c>
      <c r="F71" s="3">
        <f t="shared" si="11"/>
        <v>-8.9927105391757589</v>
      </c>
      <c r="G71" s="3">
        <f t="shared" si="11"/>
        <v>-10.699999999999996</v>
      </c>
      <c r="H71" s="3">
        <f t="shared" si="11"/>
        <v>-6.2999999999999989</v>
      </c>
      <c r="I71" s="3">
        <f t="shared" si="11"/>
        <v>-10.600000000000005</v>
      </c>
      <c r="J71" s="3">
        <f t="shared" si="11"/>
        <v>-10.900000000000002</v>
      </c>
      <c r="K71" s="3">
        <f t="shared" si="11"/>
        <v>-5.8000000000000025</v>
      </c>
      <c r="L71" s="3">
        <f t="shared" si="11"/>
        <v>3.1000000000000014</v>
      </c>
      <c r="M71" s="3">
        <f t="shared" si="11"/>
        <v>-11.8</v>
      </c>
      <c r="N71" s="3">
        <f t="shared" si="11"/>
        <v>-19.200000000000003</v>
      </c>
      <c r="O71" s="3">
        <f t="shared" si="11"/>
        <v>0</v>
      </c>
      <c r="P71" s="3">
        <f t="shared" si="11"/>
        <v>-9.6000000000000014</v>
      </c>
    </row>
    <row r="74" spans="1:16">
      <c r="A74" s="3"/>
      <c r="B74" s="80"/>
    </row>
    <row r="77" spans="1:16">
      <c r="C77" s="3" t="s">
        <v>609</v>
      </c>
    </row>
    <row r="82" spans="1:26">
      <c r="Z82" s="58"/>
    </row>
    <row r="83" spans="1:26">
      <c r="N83" s="58"/>
    </row>
    <row r="85" spans="1:26">
      <c r="A85" s="58"/>
    </row>
    <row r="90" spans="1:26">
      <c r="C90" s="23" t="s">
        <v>577</v>
      </c>
    </row>
    <row r="107" spans="1:14">
      <c r="N107" s="58"/>
    </row>
    <row r="110" spans="1:14">
      <c r="A110" s="58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G1207"/>
  <sheetViews>
    <sheetView showGridLines="0" topLeftCell="K41" zoomScaleNormal="100" workbookViewId="0">
      <selection activeCell="N53" sqref="N53"/>
    </sheetView>
  </sheetViews>
  <sheetFormatPr baseColWidth="10" defaultColWidth="11.44140625" defaultRowHeight="13.2"/>
  <cols>
    <col min="1" max="1" width="22.6640625" style="100" customWidth="1"/>
    <col min="2" max="5" width="7.5546875" style="101" customWidth="1"/>
    <col min="6" max="6" width="7.6640625" style="11" customWidth="1"/>
    <col min="7" max="7" width="9.109375" style="11" customWidth="1"/>
    <col min="8" max="8" width="14.109375" style="11" customWidth="1"/>
    <col min="9" max="9" width="2.6640625" style="11" customWidth="1"/>
    <col min="10" max="10" width="20" style="102" customWidth="1"/>
    <col min="11" max="11" width="32.44140625" style="122" customWidth="1"/>
    <col min="12" max="12" width="30.6640625" style="122" customWidth="1"/>
    <col min="13" max="13" width="32.44140625" style="64" customWidth="1"/>
    <col min="14" max="14" width="11.44140625" style="64"/>
    <col min="15" max="15" width="11.44140625" style="125"/>
    <col min="16" max="16384" width="11.44140625" style="102"/>
  </cols>
  <sheetData>
    <row r="1" spans="1:33" s="8" customFormat="1" ht="28.8" thickBot="1">
      <c r="A1" s="6" t="s">
        <v>16</v>
      </c>
      <c r="B1" s="87"/>
      <c r="C1" s="87"/>
      <c r="D1" s="87"/>
      <c r="E1" s="87"/>
      <c r="F1" s="7"/>
      <c r="G1" s="7"/>
      <c r="H1" s="7"/>
      <c r="I1" s="7"/>
      <c r="K1" s="88"/>
      <c r="L1" s="89"/>
      <c r="M1" s="88"/>
      <c r="N1" s="88"/>
      <c r="AB1" s="90"/>
      <c r="AC1" s="90"/>
      <c r="AD1" s="90"/>
      <c r="AE1" s="90"/>
      <c r="AF1" s="90"/>
      <c r="AG1" s="90"/>
    </row>
    <row r="2" spans="1:33" s="8" customFormat="1" ht="15.6" thickBot="1">
      <c r="A2" s="91" t="s">
        <v>34</v>
      </c>
      <c r="B2" s="9">
        <v>77.8</v>
      </c>
      <c r="C2" s="87"/>
      <c r="D2" s="87"/>
      <c r="E2" s="87"/>
      <c r="F2" s="7"/>
      <c r="G2" s="7"/>
      <c r="H2" s="7"/>
      <c r="I2" s="7"/>
      <c r="K2" s="88"/>
      <c r="L2" s="88"/>
      <c r="M2" s="88"/>
      <c r="N2" s="88"/>
      <c r="AB2" s="92" t="s">
        <v>178</v>
      </c>
      <c r="AC2" s="93"/>
      <c r="AD2" s="93"/>
      <c r="AE2" s="93"/>
      <c r="AF2" s="93"/>
      <c r="AG2" s="94"/>
    </row>
    <row r="3" spans="1:33" s="8" customFormat="1" ht="60.6" thickBot="1">
      <c r="A3" s="91" t="s">
        <v>34</v>
      </c>
      <c r="B3" s="9">
        <v>75.900000000000006</v>
      </c>
      <c r="C3" s="87"/>
      <c r="D3" s="87"/>
      <c r="E3" s="87"/>
      <c r="F3" s="7"/>
      <c r="G3" s="7"/>
      <c r="H3" s="7"/>
      <c r="I3" s="7"/>
      <c r="K3" s="88"/>
      <c r="L3" s="88"/>
      <c r="M3" s="88"/>
      <c r="N3" s="88"/>
      <c r="AB3" s="95" t="s">
        <v>179</v>
      </c>
      <c r="AC3" s="95" t="s">
        <v>180</v>
      </c>
      <c r="AD3" s="95" t="s">
        <v>181</v>
      </c>
      <c r="AE3" s="95" t="s">
        <v>182</v>
      </c>
      <c r="AF3" s="95" t="s">
        <v>183</v>
      </c>
      <c r="AG3" s="96" t="s">
        <v>184</v>
      </c>
    </row>
    <row r="4" spans="1:33" s="8" customFormat="1" ht="15">
      <c r="A4" s="91" t="s">
        <v>34</v>
      </c>
      <c r="B4" s="9">
        <v>74.5</v>
      </c>
      <c r="C4" s="87"/>
      <c r="D4" s="87"/>
      <c r="E4" s="87"/>
      <c r="F4" s="7"/>
      <c r="G4" s="7"/>
      <c r="H4" s="7"/>
      <c r="I4" s="7"/>
      <c r="K4" s="88"/>
      <c r="L4" s="88"/>
      <c r="M4" s="88"/>
      <c r="N4" s="88"/>
      <c r="AB4" s="97"/>
      <c r="AC4" s="97"/>
      <c r="AD4" s="97"/>
      <c r="AE4" s="97"/>
      <c r="AF4" s="97"/>
      <c r="AG4" s="98"/>
    </row>
    <row r="5" spans="1:33" s="8" customFormat="1" ht="15">
      <c r="A5" s="99"/>
      <c r="B5" s="87"/>
      <c r="C5" s="87"/>
      <c r="D5" s="87"/>
      <c r="E5" s="87"/>
      <c r="F5" s="7"/>
      <c r="G5" s="7"/>
      <c r="H5" s="7"/>
      <c r="I5" s="7"/>
      <c r="K5" s="88"/>
      <c r="L5" s="88"/>
      <c r="M5" s="88"/>
      <c r="N5" s="88"/>
      <c r="AB5" s="12">
        <v>63</v>
      </c>
      <c r="AC5" s="12">
        <v>19.53</v>
      </c>
      <c r="AD5" s="12">
        <v>29.61</v>
      </c>
      <c r="AE5" s="12">
        <v>12.6</v>
      </c>
      <c r="AF5" s="12">
        <f>SUM(AD5:AE5)</f>
        <v>42.21</v>
      </c>
      <c r="AG5" s="12">
        <v>34</v>
      </c>
    </row>
    <row r="6" spans="1:33" s="8" customFormat="1" ht="15">
      <c r="A6" s="99"/>
      <c r="B6" s="87"/>
      <c r="C6" s="87"/>
      <c r="D6" s="87"/>
      <c r="E6" s="87"/>
      <c r="F6" s="7"/>
      <c r="G6" s="7"/>
      <c r="H6" s="7"/>
      <c r="I6" s="7"/>
      <c r="K6" s="88"/>
      <c r="L6" s="88"/>
      <c r="M6" s="88"/>
      <c r="N6" s="88"/>
      <c r="AB6" s="12">
        <v>71</v>
      </c>
      <c r="AC6" s="12">
        <v>26.27</v>
      </c>
      <c r="AD6" s="12">
        <v>32.659999999999997</v>
      </c>
      <c r="AE6" s="12">
        <v>12.07</v>
      </c>
      <c r="AF6" s="12">
        <f t="shared" ref="AF6:AF49" si="0">SUM(AD6:AE6)</f>
        <v>44.73</v>
      </c>
      <c r="AG6" s="12">
        <v>26</v>
      </c>
    </row>
    <row r="7" spans="1:33" s="8" customFormat="1" ht="8.25" customHeight="1">
      <c r="A7" s="99"/>
      <c r="B7" s="87"/>
      <c r="C7" s="87"/>
      <c r="D7" s="87"/>
      <c r="E7" s="87"/>
      <c r="F7" s="7"/>
      <c r="G7" s="7"/>
      <c r="H7" s="7"/>
      <c r="I7" s="7"/>
      <c r="K7" s="88"/>
      <c r="L7" s="88"/>
      <c r="M7" s="88"/>
      <c r="N7" s="88"/>
      <c r="AB7" s="12">
        <v>75</v>
      </c>
      <c r="AC7" s="12">
        <v>24.75</v>
      </c>
      <c r="AD7" s="12">
        <v>36.75</v>
      </c>
      <c r="AE7" s="12">
        <v>12.75</v>
      </c>
      <c r="AF7" s="12">
        <f t="shared" si="0"/>
        <v>49.5</v>
      </c>
      <c r="AG7" s="12">
        <v>22</v>
      </c>
    </row>
    <row r="8" spans="1:33" s="8" customFormat="1" ht="28.2">
      <c r="A8" s="99"/>
      <c r="B8" s="87"/>
      <c r="C8" s="87"/>
      <c r="D8" s="87"/>
      <c r="E8" s="87"/>
      <c r="F8" s="7"/>
      <c r="G8" s="7"/>
      <c r="H8" s="7"/>
      <c r="I8" s="7"/>
      <c r="J8" s="6" t="s">
        <v>68</v>
      </c>
      <c r="K8" s="88"/>
      <c r="L8" s="88"/>
      <c r="M8" s="88"/>
      <c r="N8" s="88"/>
      <c r="AB8" s="12">
        <v>78</v>
      </c>
      <c r="AC8" s="12">
        <v>24.96</v>
      </c>
      <c r="AD8" s="12">
        <v>38.22</v>
      </c>
      <c r="AE8" s="12">
        <v>14.82</v>
      </c>
      <c r="AF8" s="12">
        <f t="shared" si="0"/>
        <v>53.04</v>
      </c>
      <c r="AG8" s="12">
        <v>20</v>
      </c>
    </row>
    <row r="9" spans="1:33" ht="8.25" customHeight="1">
      <c r="K9" s="103"/>
      <c r="L9" s="103"/>
      <c r="M9" s="103"/>
      <c r="N9" s="103"/>
      <c r="O9" s="102"/>
      <c r="AB9" s="12">
        <v>74</v>
      </c>
      <c r="AC9" s="12">
        <v>23.68</v>
      </c>
      <c r="AD9" s="12">
        <v>37</v>
      </c>
      <c r="AE9" s="12">
        <v>13.32</v>
      </c>
      <c r="AF9" s="12">
        <f t="shared" si="0"/>
        <v>50.32</v>
      </c>
      <c r="AG9" s="12">
        <v>25</v>
      </c>
    </row>
    <row r="10" spans="1:33" ht="30.75" customHeight="1">
      <c r="A10" s="104" t="s">
        <v>23</v>
      </c>
      <c r="B10" s="39">
        <v>80.099999999999994</v>
      </c>
      <c r="C10" s="105"/>
      <c r="D10" s="104" t="s">
        <v>23</v>
      </c>
      <c r="E10" s="39">
        <v>80.099999999999994</v>
      </c>
      <c r="K10" s="103"/>
      <c r="L10" s="106"/>
      <c r="M10" s="103"/>
      <c r="N10" s="103"/>
      <c r="O10" s="102"/>
      <c r="AB10" s="12">
        <v>72</v>
      </c>
      <c r="AC10" s="12">
        <v>22.464000000000002</v>
      </c>
      <c r="AD10" s="12">
        <v>36.287999999999997</v>
      </c>
      <c r="AE10" s="12">
        <v>12.96</v>
      </c>
      <c r="AF10" s="12">
        <f t="shared" si="0"/>
        <v>49.247999999999998</v>
      </c>
      <c r="AG10" s="12">
        <v>26.9</v>
      </c>
    </row>
    <row r="11" spans="1:33" ht="30.75" customHeight="1">
      <c r="A11" s="104" t="s">
        <v>18</v>
      </c>
      <c r="B11" s="39">
        <v>85</v>
      </c>
      <c r="C11" s="105"/>
      <c r="D11" s="104" t="s">
        <v>18</v>
      </c>
      <c r="E11" s="39">
        <v>85</v>
      </c>
      <c r="K11" s="103"/>
      <c r="L11" s="103"/>
      <c r="M11" s="103"/>
      <c r="N11" s="103"/>
      <c r="O11" s="102"/>
      <c r="AB11" s="12">
        <v>79.900000000000006</v>
      </c>
      <c r="AC11" s="12">
        <v>28.284600000000001</v>
      </c>
      <c r="AD11" s="12">
        <v>37.3932</v>
      </c>
      <c r="AE11" s="12">
        <v>13.742799999999999</v>
      </c>
      <c r="AF11" s="12">
        <f t="shared" si="0"/>
        <v>51.135999999999996</v>
      </c>
      <c r="AG11" s="12">
        <v>19.3</v>
      </c>
    </row>
    <row r="12" spans="1:33" ht="30.75" customHeight="1">
      <c r="A12" s="104" t="s">
        <v>18</v>
      </c>
      <c r="B12" s="39">
        <v>80.599999999999994</v>
      </c>
      <c r="C12" s="105"/>
      <c r="D12" s="104" t="s">
        <v>18</v>
      </c>
      <c r="E12" s="39">
        <v>80.599999999999994</v>
      </c>
      <c r="K12" s="103"/>
      <c r="L12" s="103"/>
      <c r="M12" s="103"/>
      <c r="N12" s="103"/>
      <c r="O12" s="102"/>
      <c r="AB12" s="12">
        <v>74.599999999999994</v>
      </c>
      <c r="AC12" s="12">
        <v>24.841799999999992</v>
      </c>
      <c r="AD12" s="12">
        <v>38.269799999999996</v>
      </c>
      <c r="AE12" s="12">
        <v>11.115399999999999</v>
      </c>
      <c r="AF12" s="12">
        <f t="shared" si="0"/>
        <v>49.385199999999998</v>
      </c>
      <c r="AG12" s="12">
        <v>24.3</v>
      </c>
    </row>
    <row r="13" spans="1:33" ht="6.75" customHeight="1">
      <c r="A13" s="107"/>
      <c r="B13" s="108"/>
      <c r="C13" s="107"/>
      <c r="D13" s="107"/>
      <c r="E13" s="108"/>
      <c r="F13" s="100"/>
      <c r="G13" s="100"/>
      <c r="H13" s="101"/>
      <c r="I13" s="109"/>
      <c r="K13" s="103"/>
      <c r="L13" s="103"/>
      <c r="M13" s="103"/>
      <c r="N13" s="103"/>
      <c r="O13" s="102"/>
      <c r="P13" s="110"/>
      <c r="Q13" s="110"/>
      <c r="AB13" s="12">
        <v>72.8</v>
      </c>
      <c r="AC13" s="12">
        <v>22.931999999999999</v>
      </c>
      <c r="AD13" s="12">
        <v>37.128</v>
      </c>
      <c r="AE13" s="12">
        <v>12.5944</v>
      </c>
      <c r="AF13" s="12">
        <f t="shared" si="0"/>
        <v>49.7224</v>
      </c>
      <c r="AG13" s="12">
        <v>26.2</v>
      </c>
    </row>
    <row r="14" spans="1:33" ht="30.75" customHeight="1">
      <c r="A14" s="104" t="s">
        <v>25</v>
      </c>
      <c r="B14" s="39">
        <v>78.2</v>
      </c>
      <c r="C14" s="105"/>
      <c r="D14" s="104" t="s">
        <v>25</v>
      </c>
      <c r="E14" s="39">
        <v>78.2</v>
      </c>
      <c r="K14" s="103"/>
      <c r="L14" s="103"/>
      <c r="M14" s="103"/>
      <c r="N14" s="103"/>
      <c r="O14" s="102"/>
      <c r="AB14" s="12">
        <v>70.2</v>
      </c>
      <c r="AC14" s="12">
        <v>20.4984</v>
      </c>
      <c r="AD14" s="12">
        <v>35.1</v>
      </c>
      <c r="AE14" s="12">
        <v>14.320799999999998</v>
      </c>
      <c r="AF14" s="12">
        <f t="shared" si="0"/>
        <v>49.4208</v>
      </c>
      <c r="AG14" s="12">
        <v>29</v>
      </c>
    </row>
    <row r="15" spans="1:33" ht="30.75" customHeight="1">
      <c r="A15" s="111" t="s">
        <v>15</v>
      </c>
      <c r="B15" s="39">
        <v>80.900000000000006</v>
      </c>
      <c r="C15" s="105"/>
      <c r="D15" s="111" t="s">
        <v>15</v>
      </c>
      <c r="E15" s="39">
        <v>80.900000000000006</v>
      </c>
      <c r="K15" s="103"/>
      <c r="L15" s="103"/>
      <c r="M15" s="103"/>
      <c r="N15" s="103"/>
      <c r="O15" s="102"/>
      <c r="AB15" s="12">
        <v>68.2</v>
      </c>
      <c r="AC15" s="12">
        <v>17.391000000000002</v>
      </c>
      <c r="AD15" s="12">
        <v>34.713799999999999</v>
      </c>
      <c r="AE15" s="12">
        <v>15.8224</v>
      </c>
      <c r="AF15" s="12">
        <f t="shared" si="0"/>
        <v>50.536200000000001</v>
      </c>
      <c r="AG15" s="12">
        <v>31.2</v>
      </c>
    </row>
    <row r="16" spans="1:33" ht="30.75" customHeight="1">
      <c r="A16" s="111" t="s">
        <v>15</v>
      </c>
      <c r="B16" s="39">
        <v>77.7</v>
      </c>
      <c r="C16" s="105"/>
      <c r="D16" s="111" t="s">
        <v>15</v>
      </c>
      <c r="E16" s="39">
        <v>77.7</v>
      </c>
      <c r="K16" s="103"/>
      <c r="L16" s="103"/>
      <c r="M16" s="103"/>
      <c r="N16" s="103"/>
      <c r="O16" s="102"/>
      <c r="AB16" s="12">
        <v>64.900000000000006</v>
      </c>
      <c r="AC16" s="12">
        <v>16.095200000000002</v>
      </c>
      <c r="AD16" s="12">
        <v>34.397000000000006</v>
      </c>
      <c r="AE16" s="12">
        <v>14.083300000000001</v>
      </c>
      <c r="AF16" s="12">
        <f t="shared" si="0"/>
        <v>48.480300000000007</v>
      </c>
      <c r="AG16" s="12">
        <v>34.4</v>
      </c>
    </row>
    <row r="17" spans="1:33" ht="6.75" customHeight="1">
      <c r="A17" s="107"/>
      <c r="B17" s="108"/>
      <c r="C17" s="107"/>
      <c r="D17" s="107"/>
      <c r="E17" s="108"/>
      <c r="F17" s="112"/>
      <c r="G17" s="112"/>
      <c r="H17" s="101"/>
      <c r="I17" s="113"/>
      <c r="K17" s="103"/>
      <c r="L17" s="103"/>
      <c r="M17" s="103"/>
      <c r="N17" s="103"/>
      <c r="O17" s="102"/>
      <c r="P17" s="114"/>
      <c r="Q17" s="114"/>
      <c r="AB17" s="12">
        <v>62.4</v>
      </c>
      <c r="AC17" s="12">
        <v>16.0992</v>
      </c>
      <c r="AD17" s="12">
        <v>31.574400000000001</v>
      </c>
      <c r="AE17" s="12">
        <v>14.601599999999998</v>
      </c>
      <c r="AF17" s="12">
        <f t="shared" si="0"/>
        <v>46.176000000000002</v>
      </c>
      <c r="AG17" s="12">
        <v>37.1</v>
      </c>
    </row>
    <row r="18" spans="1:33" ht="30.75" customHeight="1">
      <c r="A18" s="104" t="s">
        <v>24</v>
      </c>
      <c r="B18" s="39">
        <v>78.599999999999994</v>
      </c>
      <c r="C18" s="105"/>
      <c r="D18" s="104" t="s">
        <v>28</v>
      </c>
      <c r="E18" s="39">
        <v>78.900000000000006</v>
      </c>
      <c r="K18" s="103"/>
      <c r="L18" s="103"/>
      <c r="M18" s="103"/>
      <c r="N18" s="103"/>
      <c r="O18" s="102"/>
      <c r="AB18" s="12">
        <v>67.400000000000006</v>
      </c>
      <c r="AC18" s="12">
        <v>20.220000000000002</v>
      </c>
      <c r="AD18" s="12">
        <v>35.452400000000004</v>
      </c>
      <c r="AE18" s="12">
        <v>11.458000000000002</v>
      </c>
      <c r="AF18" s="12">
        <f t="shared" si="0"/>
        <v>46.91040000000001</v>
      </c>
      <c r="AG18" s="12">
        <v>31.4</v>
      </c>
    </row>
    <row r="19" spans="1:33" ht="30.75" customHeight="1">
      <c r="A19" s="111" t="s">
        <v>13</v>
      </c>
      <c r="B19" s="39">
        <v>79.7</v>
      </c>
      <c r="C19" s="105"/>
      <c r="D19" s="104" t="s">
        <v>28</v>
      </c>
      <c r="E19" s="39">
        <v>76</v>
      </c>
      <c r="K19" s="103"/>
      <c r="L19" s="103"/>
      <c r="M19" s="103"/>
      <c r="N19" s="103"/>
      <c r="O19" s="102"/>
      <c r="AB19" s="12">
        <v>71</v>
      </c>
      <c r="AC19" s="12">
        <v>23.714000000000002</v>
      </c>
      <c r="AD19" s="12">
        <v>36.352000000000004</v>
      </c>
      <c r="AE19" s="12">
        <v>10.792</v>
      </c>
      <c r="AF19" s="12">
        <f t="shared" si="0"/>
        <v>47.144000000000005</v>
      </c>
      <c r="AG19" s="12">
        <v>28.5</v>
      </c>
    </row>
    <row r="20" spans="1:33" ht="30.75" customHeight="1">
      <c r="A20" s="111" t="s">
        <v>13</v>
      </c>
      <c r="B20" s="39">
        <v>77.5</v>
      </c>
      <c r="C20" s="105"/>
      <c r="D20" s="104" t="s">
        <v>28</v>
      </c>
      <c r="E20" s="39">
        <v>74.900000000000006</v>
      </c>
      <c r="K20" s="103"/>
      <c r="L20" s="103"/>
      <c r="M20" s="103"/>
      <c r="N20" s="103"/>
      <c r="O20" s="102"/>
      <c r="AB20" s="12">
        <v>71.8</v>
      </c>
      <c r="AC20" s="12">
        <v>24.196600000000004</v>
      </c>
      <c r="AD20" s="12">
        <v>37.192399999999999</v>
      </c>
      <c r="AE20" s="12">
        <v>10.2674</v>
      </c>
      <c r="AF20" s="12">
        <f t="shared" si="0"/>
        <v>47.459800000000001</v>
      </c>
      <c r="AG20" s="12">
        <v>27.4</v>
      </c>
    </row>
    <row r="21" spans="1:33" ht="6.75" customHeight="1">
      <c r="A21" s="107"/>
      <c r="B21" s="108"/>
      <c r="C21" s="115"/>
      <c r="D21" s="107"/>
      <c r="E21" s="108"/>
      <c r="F21" s="116"/>
      <c r="G21" s="116"/>
      <c r="H21" s="117"/>
      <c r="I21" s="118"/>
      <c r="K21" s="103"/>
      <c r="L21" s="103"/>
      <c r="M21" s="103"/>
      <c r="N21" s="103"/>
      <c r="O21" s="102"/>
      <c r="P21" s="110"/>
      <c r="Q21" s="110"/>
      <c r="AB21" s="12">
        <v>68.3</v>
      </c>
      <c r="AC21" s="12">
        <v>21.582800000000002</v>
      </c>
      <c r="AD21" s="12">
        <v>34.764699999999998</v>
      </c>
      <c r="AE21" s="12">
        <v>11.679300000000001</v>
      </c>
      <c r="AF21" s="12">
        <f t="shared" si="0"/>
        <v>46.444000000000003</v>
      </c>
      <c r="AG21" s="12">
        <v>30.7</v>
      </c>
    </row>
    <row r="22" spans="1:33" ht="30.75" customHeight="1">
      <c r="A22" s="104" t="s">
        <v>28</v>
      </c>
      <c r="B22" s="39">
        <v>78.900000000000006</v>
      </c>
      <c r="C22" s="105"/>
      <c r="D22" s="111" t="s">
        <v>33</v>
      </c>
      <c r="E22" s="39">
        <v>83.5</v>
      </c>
      <c r="K22" s="103"/>
      <c r="L22" s="103"/>
      <c r="M22" s="103"/>
      <c r="N22" s="103"/>
      <c r="O22" s="102"/>
      <c r="AB22" s="12">
        <v>65.8</v>
      </c>
      <c r="AC22" s="12">
        <v>21.055999999999997</v>
      </c>
      <c r="AD22" s="12">
        <v>34.545000000000002</v>
      </c>
      <c r="AE22" s="12">
        <v>10.067399999999999</v>
      </c>
      <c r="AF22" s="12">
        <f t="shared" si="0"/>
        <v>44.612400000000001</v>
      </c>
      <c r="AG22" s="12">
        <v>33.700000000000003</v>
      </c>
    </row>
    <row r="23" spans="1:33" ht="30.75" customHeight="1">
      <c r="A23" s="104" t="s">
        <v>28</v>
      </c>
      <c r="B23" s="39">
        <v>76</v>
      </c>
      <c r="C23" s="105"/>
      <c r="D23" s="111" t="s">
        <v>33</v>
      </c>
      <c r="E23" s="39">
        <v>72.5</v>
      </c>
      <c r="K23" s="103"/>
      <c r="L23" s="103"/>
      <c r="M23" s="103"/>
      <c r="N23" s="103"/>
      <c r="O23" s="102"/>
      <c r="AB23" s="12">
        <v>71.5</v>
      </c>
      <c r="AC23" s="12">
        <v>25.311</v>
      </c>
      <c r="AD23" s="12">
        <v>37.323</v>
      </c>
      <c r="AE23" s="12">
        <v>8.58</v>
      </c>
      <c r="AF23" s="12">
        <f t="shared" si="0"/>
        <v>45.902999999999999</v>
      </c>
      <c r="AG23" s="12">
        <v>27.6</v>
      </c>
    </row>
    <row r="24" spans="1:33" ht="30.75" customHeight="1">
      <c r="A24" s="104" t="s">
        <v>28</v>
      </c>
      <c r="B24" s="39">
        <v>74.900000000000006</v>
      </c>
      <c r="C24" s="105"/>
      <c r="D24" s="111" t="s">
        <v>33</v>
      </c>
      <c r="E24" s="39">
        <v>70.900000000000006</v>
      </c>
      <c r="K24" s="103"/>
      <c r="L24" s="106"/>
      <c r="M24" s="103"/>
      <c r="N24" s="103"/>
      <c r="O24" s="119"/>
      <c r="AB24" s="12">
        <v>70.400000000000006</v>
      </c>
      <c r="AC24" s="12">
        <v>22.598400000000002</v>
      </c>
      <c r="AD24" s="12">
        <v>38.508800000000008</v>
      </c>
      <c r="AE24" s="12">
        <v>9.152000000000001</v>
      </c>
      <c r="AF24" s="12">
        <f t="shared" si="0"/>
        <v>47.660800000000009</v>
      </c>
      <c r="AG24" s="12">
        <v>29.1</v>
      </c>
    </row>
    <row r="25" spans="1:33" ht="6.75" customHeight="1">
      <c r="A25" s="115"/>
      <c r="B25" s="120"/>
      <c r="C25" s="107"/>
      <c r="D25" s="115"/>
      <c r="E25" s="120"/>
      <c r="F25" s="100"/>
      <c r="G25" s="100"/>
      <c r="H25" s="101"/>
      <c r="I25" s="109"/>
      <c r="K25" s="103"/>
      <c r="L25" s="103"/>
      <c r="M25" s="103"/>
      <c r="N25" s="103"/>
      <c r="O25" s="102"/>
      <c r="P25" s="11"/>
      <c r="Q25" s="11"/>
      <c r="AB25" s="12">
        <v>76.5</v>
      </c>
      <c r="AC25" s="12">
        <v>28.916999999999998</v>
      </c>
      <c r="AD25" s="12">
        <v>38.861999999999995</v>
      </c>
      <c r="AE25" s="12">
        <v>8.4915000000000003</v>
      </c>
      <c r="AF25" s="12">
        <f t="shared" si="0"/>
        <v>47.353499999999997</v>
      </c>
      <c r="AG25" s="12">
        <v>22.7</v>
      </c>
    </row>
    <row r="26" spans="1:33" ht="30.75" customHeight="1">
      <c r="A26" s="104" t="s">
        <v>27</v>
      </c>
      <c r="B26" s="39">
        <v>78.599999999999994</v>
      </c>
      <c r="C26" s="105"/>
      <c r="D26" s="104" t="s">
        <v>24</v>
      </c>
      <c r="E26" s="39">
        <v>78.599999999999994</v>
      </c>
      <c r="K26" s="121"/>
      <c r="M26" s="103"/>
      <c r="N26" s="103"/>
      <c r="O26" s="102"/>
      <c r="AB26" s="12">
        <v>72.5</v>
      </c>
      <c r="AC26" s="12">
        <v>25.664999999999999</v>
      </c>
      <c r="AD26" s="12">
        <v>37.482500000000002</v>
      </c>
      <c r="AE26" s="12">
        <v>7.25</v>
      </c>
      <c r="AF26" s="12">
        <f t="shared" si="0"/>
        <v>44.732500000000002</v>
      </c>
      <c r="AG26" s="12">
        <v>24.7</v>
      </c>
    </row>
    <row r="27" spans="1:33" ht="30.75" customHeight="1">
      <c r="A27" s="111" t="s">
        <v>20</v>
      </c>
      <c r="B27" s="39">
        <v>75.900000000000006</v>
      </c>
      <c r="C27" s="105"/>
      <c r="D27" s="111" t="s">
        <v>13</v>
      </c>
      <c r="E27" s="39">
        <v>79.7</v>
      </c>
      <c r="J27" s="121"/>
      <c r="N27" s="103"/>
      <c r="O27" s="102"/>
      <c r="AA27" s="123" t="s">
        <v>195</v>
      </c>
      <c r="AB27" s="12">
        <v>75</v>
      </c>
      <c r="AC27" s="12">
        <v>24.225000000000001</v>
      </c>
      <c r="AD27" s="12">
        <v>40.049999999999997</v>
      </c>
      <c r="AE27" s="12">
        <v>10.199999999999999</v>
      </c>
      <c r="AF27" s="12">
        <f t="shared" si="0"/>
        <v>50.25</v>
      </c>
      <c r="AG27" s="12">
        <v>23.6</v>
      </c>
    </row>
    <row r="28" spans="1:33" ht="30.75" customHeight="1">
      <c r="A28" s="111" t="s">
        <v>20</v>
      </c>
      <c r="B28" s="39">
        <v>74.8</v>
      </c>
      <c r="C28" s="105"/>
      <c r="D28" s="111" t="s">
        <v>13</v>
      </c>
      <c r="E28" s="39">
        <v>77.5</v>
      </c>
      <c r="N28" s="103"/>
      <c r="O28" s="102"/>
      <c r="AA28" s="123" t="s">
        <v>194</v>
      </c>
      <c r="AB28" s="12">
        <v>72.3</v>
      </c>
      <c r="AC28" s="12">
        <v>19.593299999999999</v>
      </c>
      <c r="AD28" s="12">
        <v>39.1143</v>
      </c>
      <c r="AE28" s="12">
        <v>13.375499999999999</v>
      </c>
      <c r="AF28" s="12">
        <f t="shared" si="0"/>
        <v>52.489800000000002</v>
      </c>
      <c r="AG28" s="12">
        <v>26.9</v>
      </c>
    </row>
    <row r="29" spans="1:33" ht="6.75" customHeight="1">
      <c r="A29" s="115"/>
      <c r="B29" s="120"/>
      <c r="C29" s="107"/>
      <c r="D29" s="115"/>
      <c r="E29" s="120"/>
      <c r="F29" s="112"/>
      <c r="G29" s="112"/>
      <c r="H29" s="101"/>
      <c r="I29" s="113"/>
      <c r="J29" s="121"/>
      <c r="N29" s="103"/>
      <c r="O29" s="102"/>
      <c r="P29" s="110"/>
      <c r="Q29" s="110"/>
      <c r="AA29" s="123" t="s">
        <v>193</v>
      </c>
      <c r="AB29" s="12">
        <v>61.7</v>
      </c>
      <c r="AC29" s="12">
        <v>11.908100000000001</v>
      </c>
      <c r="AD29" s="12">
        <v>29.801100000000002</v>
      </c>
      <c r="AE29" s="12">
        <v>19.744</v>
      </c>
      <c r="AF29" s="12">
        <f t="shared" si="0"/>
        <v>49.545100000000005</v>
      </c>
      <c r="AG29" s="12">
        <v>37.6</v>
      </c>
    </row>
    <row r="30" spans="1:33" ht="30.75" customHeight="1">
      <c r="A30" s="111" t="s">
        <v>33</v>
      </c>
      <c r="B30" s="39">
        <v>83.5</v>
      </c>
      <c r="C30" s="105"/>
      <c r="D30" s="104" t="s">
        <v>27</v>
      </c>
      <c r="E30" s="39">
        <v>78.599999999999994</v>
      </c>
      <c r="J30" s="121"/>
      <c r="N30" s="103"/>
      <c r="O30" s="102"/>
      <c r="AA30" s="124" t="s">
        <v>185</v>
      </c>
      <c r="AB30" s="12">
        <v>59</v>
      </c>
      <c r="AC30" s="12">
        <v>18.054000000000002</v>
      </c>
      <c r="AD30" s="12">
        <v>30.444000000000003</v>
      </c>
      <c r="AE30" s="12">
        <v>10.265999999999998</v>
      </c>
      <c r="AF30" s="12">
        <f t="shared" si="0"/>
        <v>40.71</v>
      </c>
      <c r="AG30" s="12">
        <v>40.4</v>
      </c>
    </row>
    <row r="31" spans="1:33" ht="30.75" customHeight="1">
      <c r="A31" s="111" t="s">
        <v>33</v>
      </c>
      <c r="B31" s="39">
        <v>72.5</v>
      </c>
      <c r="C31" s="105"/>
      <c r="D31" s="111" t="s">
        <v>20</v>
      </c>
      <c r="E31" s="39">
        <v>75.900000000000006</v>
      </c>
      <c r="J31" s="11"/>
      <c r="N31" s="103"/>
      <c r="O31" s="102"/>
      <c r="AA31" s="124" t="s">
        <v>54</v>
      </c>
      <c r="AB31" s="12">
        <v>67.8</v>
      </c>
      <c r="AC31" s="12">
        <v>27.052199999999999</v>
      </c>
      <c r="AD31" s="12">
        <v>31.391399999999997</v>
      </c>
      <c r="AE31" s="12">
        <v>9.2885999999999989</v>
      </c>
      <c r="AF31" s="12">
        <f t="shared" si="0"/>
        <v>40.679999999999993</v>
      </c>
      <c r="AG31" s="12">
        <v>31.3</v>
      </c>
    </row>
    <row r="32" spans="1:33" ht="30.75" customHeight="1">
      <c r="A32" s="111" t="s">
        <v>33</v>
      </c>
      <c r="B32" s="39">
        <v>70.900000000000006</v>
      </c>
      <c r="C32" s="105"/>
      <c r="D32" s="111" t="s">
        <v>20</v>
      </c>
      <c r="E32" s="39">
        <v>74.8</v>
      </c>
      <c r="J32" s="11"/>
      <c r="N32" s="103"/>
      <c r="O32" s="102"/>
      <c r="AA32" s="124" t="s">
        <v>186</v>
      </c>
      <c r="AB32" s="12">
        <v>72.099999999999994</v>
      </c>
      <c r="AC32" s="12">
        <v>30.858799999999995</v>
      </c>
      <c r="AD32" s="12">
        <v>32.733399999999996</v>
      </c>
      <c r="AE32" s="12">
        <v>8.1472999999999995</v>
      </c>
      <c r="AF32" s="12">
        <f t="shared" si="0"/>
        <v>40.880699999999997</v>
      </c>
      <c r="AG32" s="12">
        <v>27</v>
      </c>
    </row>
    <row r="33" spans="1:33" ht="6.75" customHeight="1">
      <c r="A33" s="107"/>
      <c r="B33" s="108"/>
      <c r="C33" s="107"/>
      <c r="D33" s="107"/>
      <c r="E33" s="108"/>
      <c r="F33" s="112"/>
      <c r="I33" s="113"/>
      <c r="N33" s="103"/>
      <c r="O33" s="102"/>
      <c r="P33" s="114"/>
      <c r="Q33" s="114"/>
      <c r="AA33" s="124" t="s">
        <v>187</v>
      </c>
      <c r="AB33" s="12">
        <v>76.7</v>
      </c>
      <c r="AC33" s="12">
        <v>32.904299999999999</v>
      </c>
      <c r="AD33" s="12">
        <v>36.125700000000002</v>
      </c>
      <c r="AE33" s="12">
        <v>7.3632000000000009</v>
      </c>
      <c r="AF33" s="12">
        <f t="shared" si="0"/>
        <v>43.488900000000001</v>
      </c>
      <c r="AG33" s="12">
        <v>22.7</v>
      </c>
    </row>
    <row r="34" spans="1:33" ht="30.75" customHeight="1">
      <c r="A34" s="111" t="s">
        <v>0</v>
      </c>
      <c r="B34" s="39">
        <v>74.400000000000006</v>
      </c>
      <c r="C34" s="105"/>
      <c r="D34" s="111" t="s">
        <v>0</v>
      </c>
      <c r="E34" s="39">
        <v>74.400000000000006</v>
      </c>
      <c r="AA34" s="124" t="s">
        <v>53</v>
      </c>
      <c r="AB34" s="12">
        <v>75.7</v>
      </c>
      <c r="AC34" s="12">
        <v>28.993099999999998</v>
      </c>
      <c r="AD34" s="12">
        <v>37.547200000000004</v>
      </c>
      <c r="AE34" s="12">
        <v>9.1597000000000008</v>
      </c>
      <c r="AF34" s="12">
        <f t="shared" si="0"/>
        <v>46.706900000000005</v>
      </c>
      <c r="AG34" s="12">
        <v>23.5</v>
      </c>
    </row>
    <row r="35" spans="1:33" ht="30.75" customHeight="1">
      <c r="A35" s="111" t="s">
        <v>0</v>
      </c>
      <c r="B35" s="39">
        <v>65.900000000000006</v>
      </c>
      <c r="C35" s="105"/>
      <c r="D35" s="111" t="s">
        <v>0</v>
      </c>
      <c r="E35" s="39">
        <v>65.900000000000006</v>
      </c>
      <c r="AA35" s="124" t="s">
        <v>55</v>
      </c>
      <c r="AB35" s="12">
        <v>73.099999999999994</v>
      </c>
      <c r="AC35" s="12">
        <v>26.9739</v>
      </c>
      <c r="AD35" s="12">
        <v>36.549999999999997</v>
      </c>
      <c r="AE35" s="12">
        <v>9.5030000000000001</v>
      </c>
      <c r="AF35" s="12">
        <f t="shared" si="0"/>
        <v>46.052999999999997</v>
      </c>
      <c r="AG35" s="12">
        <v>26.4</v>
      </c>
    </row>
    <row r="36" spans="1:33" ht="30.75" customHeight="1">
      <c r="A36" s="111" t="s">
        <v>0</v>
      </c>
      <c r="B36" s="39">
        <v>70.2</v>
      </c>
      <c r="C36" s="105"/>
      <c r="D36" s="111" t="s">
        <v>0</v>
      </c>
      <c r="E36" s="39">
        <v>70.2</v>
      </c>
      <c r="AA36" s="124" t="s">
        <v>58</v>
      </c>
      <c r="AB36" s="12">
        <v>71.099999999999994</v>
      </c>
      <c r="AC36" s="12">
        <v>22.254299999999997</v>
      </c>
      <c r="AD36" s="12">
        <v>37.683</v>
      </c>
      <c r="AE36" s="12">
        <v>11.0205</v>
      </c>
      <c r="AF36" s="12">
        <f t="shared" si="0"/>
        <v>48.703499999999998</v>
      </c>
      <c r="AG36" s="12">
        <v>28</v>
      </c>
    </row>
    <row r="37" spans="1:33" ht="6.75" customHeight="1">
      <c r="A37" s="107"/>
      <c r="B37" s="108"/>
      <c r="C37" s="107"/>
      <c r="D37" s="107"/>
      <c r="E37" s="108"/>
      <c r="F37" s="116"/>
      <c r="G37" s="116"/>
      <c r="H37" s="117"/>
      <c r="I37" s="118"/>
      <c r="P37" s="114"/>
      <c r="Q37" s="114"/>
      <c r="AA37" s="124" t="s">
        <v>60</v>
      </c>
      <c r="AB37" s="12">
        <v>76.3</v>
      </c>
      <c r="AC37" s="12">
        <v>23.881900000000002</v>
      </c>
      <c r="AD37" s="12">
        <v>40.820499999999996</v>
      </c>
      <c r="AE37" s="12">
        <v>11.521299999999998</v>
      </c>
      <c r="AF37" s="12">
        <f t="shared" si="0"/>
        <v>52.341799999999992</v>
      </c>
      <c r="AG37" s="12">
        <v>23</v>
      </c>
    </row>
    <row r="38" spans="1:33" ht="30.75" customHeight="1">
      <c r="A38" s="104" t="s">
        <v>26</v>
      </c>
      <c r="B38" s="39">
        <v>69.599999999999994</v>
      </c>
      <c r="C38" s="105"/>
      <c r="D38" s="104" t="s">
        <v>26</v>
      </c>
      <c r="E38" s="39">
        <v>69.599999999999994</v>
      </c>
      <c r="K38" s="69"/>
      <c r="M38" s="126"/>
      <c r="AA38" s="124" t="s">
        <v>67</v>
      </c>
      <c r="AB38" s="12">
        <v>78.900000000000006</v>
      </c>
      <c r="AC38" s="12">
        <v>29.350800000000003</v>
      </c>
      <c r="AD38" s="12">
        <v>37.950900000000004</v>
      </c>
      <c r="AE38" s="12">
        <v>11.282700000000002</v>
      </c>
      <c r="AF38" s="12">
        <f t="shared" si="0"/>
        <v>49.23360000000001</v>
      </c>
      <c r="AG38" s="12">
        <v>20.5</v>
      </c>
    </row>
    <row r="39" spans="1:33" ht="30.75" customHeight="1">
      <c r="A39" s="111" t="s">
        <v>14</v>
      </c>
      <c r="B39" s="39">
        <v>70.8</v>
      </c>
      <c r="C39" s="105"/>
      <c r="D39" s="111" t="s">
        <v>14</v>
      </c>
      <c r="E39" s="39">
        <v>70.8</v>
      </c>
      <c r="K39" s="69"/>
      <c r="M39" s="126"/>
      <c r="AA39" s="124" t="s">
        <v>97</v>
      </c>
      <c r="AB39" s="12">
        <v>77.099999999999994</v>
      </c>
      <c r="AC39" s="12">
        <v>28.372799999999998</v>
      </c>
      <c r="AD39" s="12">
        <v>38.858399999999996</v>
      </c>
      <c r="AE39" s="12">
        <v>9.714599999999999</v>
      </c>
      <c r="AF39" s="12">
        <f t="shared" si="0"/>
        <v>48.572999999999993</v>
      </c>
      <c r="AG39" s="12">
        <v>21.7</v>
      </c>
    </row>
    <row r="40" spans="1:33" ht="30.75" customHeight="1">
      <c r="A40" s="111" t="s">
        <v>14</v>
      </c>
      <c r="B40" s="39">
        <v>63.7</v>
      </c>
      <c r="C40" s="105"/>
      <c r="D40" s="111" t="s">
        <v>14</v>
      </c>
      <c r="E40" s="39">
        <v>63.7</v>
      </c>
      <c r="K40" s="69"/>
      <c r="M40" s="13"/>
      <c r="AA40" s="124" t="s">
        <v>96</v>
      </c>
      <c r="AB40" s="12">
        <v>74.7</v>
      </c>
      <c r="AC40" s="12">
        <v>23.8293</v>
      </c>
      <c r="AD40" s="12">
        <v>38.918700000000001</v>
      </c>
      <c r="AE40" s="12">
        <v>11.6532</v>
      </c>
      <c r="AF40" s="12">
        <f t="shared" si="0"/>
        <v>50.571899999999999</v>
      </c>
      <c r="AG40" s="12">
        <v>24</v>
      </c>
    </row>
    <row r="41" spans="1:33" ht="15">
      <c r="AA41" s="124" t="s">
        <v>95</v>
      </c>
      <c r="AB41" s="12">
        <v>79.8</v>
      </c>
      <c r="AC41" s="12">
        <v>28.009799999999998</v>
      </c>
      <c r="AD41" s="12">
        <v>42.453599999999994</v>
      </c>
      <c r="AE41" s="12">
        <v>9.1769999999999996</v>
      </c>
      <c r="AF41" s="12">
        <f t="shared" si="0"/>
        <v>51.630599999999994</v>
      </c>
      <c r="AG41" s="12">
        <v>19.399999999999999</v>
      </c>
    </row>
    <row r="42" spans="1:33" ht="15">
      <c r="L42" s="128" t="s">
        <v>625</v>
      </c>
      <c r="AA42" s="124" t="s">
        <v>101</v>
      </c>
      <c r="AB42" s="12">
        <v>77.599999999999994</v>
      </c>
      <c r="AC42" s="12">
        <v>25.22</v>
      </c>
      <c r="AD42" s="12">
        <v>40.972799999999999</v>
      </c>
      <c r="AE42" s="12">
        <v>11.1744</v>
      </c>
      <c r="AF42" s="12">
        <f t="shared" si="0"/>
        <v>52.147199999999998</v>
      </c>
      <c r="AG42" s="12">
        <v>21.5</v>
      </c>
    </row>
    <row r="43" spans="1:33" ht="15">
      <c r="AA43" s="124" t="s">
        <v>102</v>
      </c>
      <c r="AB43" s="12">
        <v>81.3</v>
      </c>
      <c r="AC43" s="12">
        <v>29.999699999999997</v>
      </c>
      <c r="AD43" s="12">
        <v>40.975199999999994</v>
      </c>
      <c r="AE43" s="12">
        <v>9.9999000000000002</v>
      </c>
      <c r="AF43" s="12">
        <f t="shared" si="0"/>
        <v>50.975099999999998</v>
      </c>
      <c r="AG43" s="12">
        <v>17.3</v>
      </c>
    </row>
    <row r="44" spans="1:33" ht="15">
      <c r="AA44" s="124" t="s">
        <v>109</v>
      </c>
      <c r="AB44" s="12">
        <v>80.7</v>
      </c>
      <c r="AC44" s="12">
        <v>25.3398</v>
      </c>
      <c r="AD44" s="12">
        <v>45.918300000000002</v>
      </c>
      <c r="AE44" s="12">
        <v>9.1191000000000013</v>
      </c>
      <c r="AF44" s="12">
        <f t="shared" si="0"/>
        <v>55.037400000000005</v>
      </c>
      <c r="AG44" s="12">
        <v>17.8</v>
      </c>
    </row>
    <row r="45" spans="1:33" ht="15">
      <c r="AA45" s="124" t="s">
        <v>111</v>
      </c>
      <c r="AB45" s="12">
        <v>81.099999999999994</v>
      </c>
      <c r="AC45" s="12">
        <v>27.817299999999996</v>
      </c>
      <c r="AD45" s="12">
        <v>44.604999999999997</v>
      </c>
      <c r="AE45" s="12">
        <v>8.2721999999999998</v>
      </c>
      <c r="AF45" s="12">
        <f t="shared" si="0"/>
        <v>52.877199999999995</v>
      </c>
      <c r="AG45" s="12">
        <v>18.100000000000001</v>
      </c>
    </row>
    <row r="46" spans="1:33" ht="15">
      <c r="AA46" s="124" t="s">
        <v>136</v>
      </c>
      <c r="AB46" s="12">
        <v>81.8</v>
      </c>
      <c r="AC46" s="12">
        <v>28.957199999999997</v>
      </c>
      <c r="AD46" s="12">
        <v>43.926600000000001</v>
      </c>
      <c r="AE46" s="12">
        <v>8.0163999999999991</v>
      </c>
      <c r="AF46" s="12">
        <f t="shared" si="0"/>
        <v>51.942999999999998</v>
      </c>
      <c r="AG46" s="12">
        <v>16.3</v>
      </c>
    </row>
    <row r="47" spans="1:33" ht="15">
      <c r="AA47" s="124" t="s">
        <v>142</v>
      </c>
      <c r="AB47" s="12">
        <v>78.3</v>
      </c>
      <c r="AC47" s="12">
        <v>29.362500000000001</v>
      </c>
      <c r="AD47" s="12">
        <v>40.950899999999997</v>
      </c>
      <c r="AE47" s="12">
        <v>7.5167999999999999</v>
      </c>
      <c r="AF47" s="12">
        <f t="shared" si="0"/>
        <v>48.467699999999994</v>
      </c>
      <c r="AG47" s="12">
        <v>19.399999999999999</v>
      </c>
    </row>
    <row r="48" spans="1:33" ht="15">
      <c r="AA48" s="124" t="s">
        <v>149</v>
      </c>
      <c r="AB48" s="12">
        <v>78.2</v>
      </c>
      <c r="AC48" s="12">
        <v>27.4482</v>
      </c>
      <c r="AD48" s="12">
        <v>41.133200000000009</v>
      </c>
      <c r="AE48" s="12">
        <v>9.0711999999999993</v>
      </c>
      <c r="AF48" s="12">
        <f t="shared" si="0"/>
        <v>50.204400000000007</v>
      </c>
      <c r="AG48" s="12">
        <v>19.3</v>
      </c>
    </row>
    <row r="49" spans="1:33" ht="15">
      <c r="AA49" s="124" t="s">
        <v>176</v>
      </c>
      <c r="AB49" s="12">
        <v>77.8</v>
      </c>
      <c r="AC49" s="12">
        <v>24.429199999999994</v>
      </c>
      <c r="AD49" s="12">
        <v>43.178999999999995</v>
      </c>
      <c r="AE49" s="12">
        <v>9.2582000000000004</v>
      </c>
      <c r="AF49" s="12">
        <f t="shared" si="0"/>
        <v>52.437199999999997</v>
      </c>
      <c r="AG49" s="12">
        <v>19.399999999999999</v>
      </c>
    </row>
    <row r="50" spans="1:33" ht="15">
      <c r="AA50" s="127" t="s">
        <v>189</v>
      </c>
      <c r="AB50" s="12">
        <v>75.900000000000006</v>
      </c>
      <c r="AC50" s="12">
        <v>22.466400000000004</v>
      </c>
      <c r="AD50" s="12">
        <v>41.213699999999996</v>
      </c>
      <c r="AE50" s="12">
        <v>11.7645</v>
      </c>
      <c r="AF50" s="12">
        <f>SUM(AD50:AE50)</f>
        <v>52.978199999999994</v>
      </c>
      <c r="AG50" s="12">
        <v>21.1</v>
      </c>
    </row>
    <row r="51" spans="1:33" ht="15">
      <c r="AA51" s="127" t="s">
        <v>192</v>
      </c>
      <c r="AB51" s="12">
        <v>74.5</v>
      </c>
      <c r="AC51" s="12">
        <v>20.785499999999999</v>
      </c>
      <c r="AD51" s="12">
        <v>42.911999999999999</v>
      </c>
      <c r="AE51" s="12">
        <v>10.281000000000001</v>
      </c>
      <c r="AF51" s="12">
        <f>SUM(AD51:AE51)</f>
        <v>53.192999999999998</v>
      </c>
      <c r="AG51" s="12">
        <v>22.5</v>
      </c>
    </row>
    <row r="52" spans="1:33">
      <c r="A52" s="100" t="s">
        <v>18</v>
      </c>
    </row>
    <row r="53" spans="1:33">
      <c r="A53" s="100" t="s">
        <v>18</v>
      </c>
    </row>
    <row r="54" spans="1:33">
      <c r="A54" s="100" t="s">
        <v>18</v>
      </c>
    </row>
    <row r="56" spans="1:33">
      <c r="A56" s="100" t="s">
        <v>19</v>
      </c>
    </row>
    <row r="57" spans="1:33">
      <c r="A57" s="100" t="s">
        <v>19</v>
      </c>
    </row>
    <row r="58" spans="1:33">
      <c r="A58" s="100" t="s">
        <v>19</v>
      </c>
    </row>
    <row r="60" spans="1:33">
      <c r="A60" s="100" t="s">
        <v>17</v>
      </c>
      <c r="L60" s="23" t="s">
        <v>577</v>
      </c>
    </row>
    <row r="61" spans="1:33">
      <c r="A61" s="100" t="s">
        <v>17</v>
      </c>
      <c r="L61" s="11"/>
      <c r="M61" s="11"/>
      <c r="N61" s="102"/>
      <c r="O61" s="64"/>
    </row>
    <row r="62" spans="1:33">
      <c r="A62" s="100" t="s">
        <v>17</v>
      </c>
      <c r="L62" s="11"/>
      <c r="M62" s="11"/>
      <c r="N62" s="102"/>
      <c r="O62" s="64"/>
    </row>
    <row r="63" spans="1:33">
      <c r="K63" s="64"/>
      <c r="L63" s="64"/>
    </row>
    <row r="64" spans="1:33">
      <c r="A64" s="100" t="s">
        <v>13</v>
      </c>
      <c r="K64" s="64"/>
      <c r="L64" s="64"/>
    </row>
    <row r="65" spans="1:12">
      <c r="A65" s="100" t="s">
        <v>13</v>
      </c>
      <c r="K65" s="64"/>
      <c r="L65" s="64"/>
    </row>
    <row r="66" spans="1:12">
      <c r="A66" s="100" t="s">
        <v>13</v>
      </c>
      <c r="K66" s="64"/>
      <c r="L66" s="64"/>
    </row>
    <row r="67" spans="1:12">
      <c r="K67" s="64"/>
      <c r="L67" s="64"/>
    </row>
    <row r="68" spans="1:12">
      <c r="A68" s="100" t="s">
        <v>20</v>
      </c>
      <c r="K68" s="64"/>
      <c r="L68" s="64"/>
    </row>
    <row r="69" spans="1:12">
      <c r="A69" s="100" t="s">
        <v>20</v>
      </c>
      <c r="K69" s="64"/>
      <c r="L69" s="64"/>
    </row>
    <row r="70" spans="1:12">
      <c r="A70" s="100" t="s">
        <v>20</v>
      </c>
      <c r="K70" s="64"/>
      <c r="L70" s="64"/>
    </row>
    <row r="71" spans="1:12">
      <c r="K71" s="64"/>
      <c r="L71" s="64"/>
    </row>
    <row r="72" spans="1:12">
      <c r="A72" s="100" t="s">
        <v>14</v>
      </c>
      <c r="K72" s="64"/>
      <c r="L72" s="64"/>
    </row>
    <row r="73" spans="1:12">
      <c r="A73" s="100" t="s">
        <v>14</v>
      </c>
      <c r="K73" s="64"/>
      <c r="L73" s="64"/>
    </row>
    <row r="74" spans="1:12">
      <c r="A74" s="100" t="s">
        <v>14</v>
      </c>
      <c r="K74" s="64"/>
      <c r="L74" s="64"/>
    </row>
    <row r="75" spans="1:12">
      <c r="K75" s="64"/>
      <c r="L75" s="64"/>
    </row>
    <row r="76" spans="1:12">
      <c r="A76" s="100" t="s">
        <v>0</v>
      </c>
      <c r="K76" s="64"/>
      <c r="L76" s="64"/>
    </row>
    <row r="77" spans="1:12">
      <c r="A77" s="100" t="s">
        <v>0</v>
      </c>
      <c r="K77" s="64"/>
      <c r="L77" s="64"/>
    </row>
    <row r="78" spans="1:12">
      <c r="A78" s="100" t="s">
        <v>0</v>
      </c>
      <c r="K78" s="64"/>
      <c r="L78" s="64"/>
    </row>
    <row r="79" spans="1:12">
      <c r="K79" s="64"/>
      <c r="L79" s="64"/>
    </row>
    <row r="80" spans="1:12">
      <c r="A80" s="100" t="s">
        <v>15</v>
      </c>
      <c r="K80" s="64"/>
      <c r="L80" s="64"/>
    </row>
    <row r="81" spans="1:12">
      <c r="A81" s="100" t="s">
        <v>15</v>
      </c>
      <c r="K81" s="64"/>
      <c r="L81" s="64"/>
    </row>
    <row r="82" spans="1:12">
      <c r="A82" s="100" t="s">
        <v>15</v>
      </c>
      <c r="K82" s="64"/>
      <c r="L82" s="64"/>
    </row>
    <row r="83" spans="1:12">
      <c r="K83" s="64"/>
      <c r="L83" s="64"/>
    </row>
    <row r="84" spans="1:12">
      <c r="K84" s="64"/>
      <c r="L84" s="64"/>
    </row>
    <row r="85" spans="1:12">
      <c r="K85" s="64"/>
      <c r="L85" s="64"/>
    </row>
    <row r="86" spans="1:12">
      <c r="K86" s="64"/>
      <c r="L86" s="64"/>
    </row>
    <row r="87" spans="1:12">
      <c r="K87" s="64"/>
      <c r="L87" s="64"/>
    </row>
    <row r="88" spans="1:12">
      <c r="K88" s="64"/>
      <c r="L88" s="64"/>
    </row>
    <row r="89" spans="1:12">
      <c r="K89" s="64"/>
      <c r="L89" s="64"/>
    </row>
    <row r="90" spans="1:12">
      <c r="K90" s="64"/>
      <c r="L90" s="64"/>
    </row>
    <row r="91" spans="1:12">
      <c r="K91" s="64"/>
      <c r="L91" s="64"/>
    </row>
    <row r="92" spans="1:12">
      <c r="K92" s="64"/>
      <c r="L92" s="64"/>
    </row>
    <row r="93" spans="1:12">
      <c r="K93" s="64"/>
      <c r="L93" s="64"/>
    </row>
    <row r="94" spans="1:12">
      <c r="K94" s="64"/>
      <c r="L94" s="64"/>
    </row>
    <row r="95" spans="1:12">
      <c r="K95" s="64"/>
      <c r="L95" s="64"/>
    </row>
    <row r="96" spans="1:12">
      <c r="K96" s="64"/>
      <c r="L96" s="64"/>
    </row>
    <row r="97" spans="11:12">
      <c r="K97" s="64"/>
      <c r="L97" s="64"/>
    </row>
    <row r="98" spans="11:12">
      <c r="K98" s="64"/>
      <c r="L98" s="64"/>
    </row>
    <row r="99" spans="11:12">
      <c r="K99" s="64"/>
      <c r="L99" s="64"/>
    </row>
    <row r="100" spans="11:12">
      <c r="K100" s="64"/>
      <c r="L100" s="64"/>
    </row>
    <row r="101" spans="11:12">
      <c r="K101" s="64"/>
      <c r="L101" s="64"/>
    </row>
    <row r="102" spans="11:12">
      <c r="K102" s="64"/>
      <c r="L102" s="64"/>
    </row>
    <row r="103" spans="11:12">
      <c r="K103" s="64"/>
      <c r="L103" s="64"/>
    </row>
    <row r="104" spans="11:12">
      <c r="K104" s="64"/>
      <c r="L104" s="64"/>
    </row>
    <row r="105" spans="11:12">
      <c r="K105" s="64"/>
      <c r="L105" s="64"/>
    </row>
    <row r="106" spans="11:12">
      <c r="K106" s="64"/>
      <c r="L106" s="64"/>
    </row>
    <row r="107" spans="11:12">
      <c r="K107" s="64"/>
      <c r="L107" s="64"/>
    </row>
    <row r="108" spans="11:12">
      <c r="K108" s="64"/>
      <c r="L108" s="64"/>
    </row>
    <row r="109" spans="11:12">
      <c r="K109" s="64"/>
      <c r="L109" s="64"/>
    </row>
    <row r="110" spans="11:12">
      <c r="K110" s="64"/>
      <c r="L110" s="64"/>
    </row>
    <row r="111" spans="11:12">
      <c r="K111" s="64"/>
      <c r="L111" s="64"/>
    </row>
    <row r="112" spans="11:12">
      <c r="K112" s="64"/>
      <c r="L112" s="64"/>
    </row>
    <row r="113" spans="11:12">
      <c r="K113" s="64"/>
      <c r="L113" s="64"/>
    </row>
    <row r="114" spans="11:12">
      <c r="K114" s="64"/>
      <c r="L114" s="64"/>
    </row>
    <row r="115" spans="11:12">
      <c r="K115" s="64"/>
      <c r="L115" s="64"/>
    </row>
    <row r="116" spans="11:12">
      <c r="K116" s="64"/>
      <c r="L116" s="64"/>
    </row>
    <row r="117" spans="11:12">
      <c r="K117" s="64"/>
      <c r="L117" s="64"/>
    </row>
    <row r="118" spans="11:12">
      <c r="K118" s="64"/>
      <c r="L118" s="64"/>
    </row>
    <row r="119" spans="11:12">
      <c r="K119" s="64"/>
      <c r="L119" s="64"/>
    </row>
    <row r="120" spans="11:12">
      <c r="K120" s="64"/>
      <c r="L120" s="64"/>
    </row>
    <row r="121" spans="11:12">
      <c r="K121" s="64"/>
      <c r="L121" s="64"/>
    </row>
    <row r="122" spans="11:12">
      <c r="K122" s="64"/>
      <c r="L122" s="64"/>
    </row>
    <row r="123" spans="11:12">
      <c r="K123" s="64"/>
      <c r="L123" s="64"/>
    </row>
    <row r="124" spans="11:12">
      <c r="K124" s="64"/>
      <c r="L124" s="64"/>
    </row>
    <row r="125" spans="11:12">
      <c r="K125" s="64"/>
      <c r="L125" s="64"/>
    </row>
    <row r="126" spans="11:12">
      <c r="K126" s="64"/>
      <c r="L126" s="64"/>
    </row>
    <row r="127" spans="11:12">
      <c r="K127" s="64"/>
      <c r="L127" s="64"/>
    </row>
    <row r="128" spans="11:12">
      <c r="K128" s="64"/>
      <c r="L128" s="64"/>
    </row>
    <row r="129" spans="11:12">
      <c r="K129" s="64"/>
      <c r="L129" s="64"/>
    </row>
    <row r="130" spans="11:12">
      <c r="K130" s="64"/>
      <c r="L130" s="64"/>
    </row>
    <row r="131" spans="11:12">
      <c r="K131" s="64"/>
      <c r="L131" s="64"/>
    </row>
    <row r="132" spans="11:12">
      <c r="K132" s="64"/>
      <c r="L132" s="64"/>
    </row>
    <row r="133" spans="11:12">
      <c r="K133" s="64"/>
      <c r="L133" s="64"/>
    </row>
    <row r="134" spans="11:12">
      <c r="K134" s="64"/>
      <c r="L134" s="64"/>
    </row>
    <row r="135" spans="11:12">
      <c r="K135" s="64"/>
      <c r="L135" s="64"/>
    </row>
    <row r="136" spans="11:12">
      <c r="K136" s="64"/>
      <c r="L136" s="64"/>
    </row>
    <row r="137" spans="11:12">
      <c r="K137" s="64"/>
      <c r="L137" s="64"/>
    </row>
    <row r="138" spans="11:12">
      <c r="K138" s="64"/>
      <c r="L138" s="64"/>
    </row>
    <row r="139" spans="11:12">
      <c r="K139" s="64"/>
      <c r="L139" s="64"/>
    </row>
    <row r="140" spans="11:12">
      <c r="K140" s="64"/>
      <c r="L140" s="64"/>
    </row>
    <row r="141" spans="11:12">
      <c r="K141" s="64"/>
      <c r="L141" s="64"/>
    </row>
    <row r="142" spans="11:12">
      <c r="K142" s="64"/>
      <c r="L142" s="64"/>
    </row>
    <row r="143" spans="11:12">
      <c r="K143" s="64"/>
      <c r="L143" s="64"/>
    </row>
    <row r="144" spans="11:12">
      <c r="K144" s="64"/>
      <c r="L144" s="64"/>
    </row>
    <row r="145" spans="11:12">
      <c r="K145" s="64"/>
      <c r="L145" s="64"/>
    </row>
    <row r="146" spans="11:12">
      <c r="K146" s="64"/>
      <c r="L146" s="64"/>
    </row>
    <row r="147" spans="11:12">
      <c r="K147" s="64"/>
      <c r="L147" s="64"/>
    </row>
    <row r="148" spans="11:12">
      <c r="K148" s="64"/>
      <c r="L148" s="64"/>
    </row>
    <row r="149" spans="11:12">
      <c r="K149" s="64"/>
      <c r="L149" s="64"/>
    </row>
    <row r="150" spans="11:12">
      <c r="K150" s="64"/>
      <c r="L150" s="64"/>
    </row>
    <row r="151" spans="11:12">
      <c r="K151" s="64"/>
      <c r="L151" s="64"/>
    </row>
    <row r="152" spans="11:12">
      <c r="K152" s="64"/>
      <c r="L152" s="64"/>
    </row>
    <row r="153" spans="11:12">
      <c r="K153" s="64"/>
      <c r="L153" s="64"/>
    </row>
    <row r="154" spans="11:12">
      <c r="K154" s="64"/>
      <c r="L154" s="64"/>
    </row>
    <row r="155" spans="11:12">
      <c r="K155" s="64"/>
      <c r="L155" s="64"/>
    </row>
    <row r="156" spans="11:12">
      <c r="K156" s="64"/>
      <c r="L156" s="64"/>
    </row>
    <row r="157" spans="11:12">
      <c r="K157" s="64"/>
      <c r="L157" s="64"/>
    </row>
    <row r="158" spans="11:12">
      <c r="K158" s="64"/>
      <c r="L158" s="64"/>
    </row>
    <row r="159" spans="11:12">
      <c r="K159" s="64"/>
      <c r="L159" s="64"/>
    </row>
    <row r="160" spans="11:12">
      <c r="K160" s="64"/>
      <c r="L160" s="64"/>
    </row>
    <row r="161" spans="11:12">
      <c r="K161" s="64"/>
      <c r="L161" s="64"/>
    </row>
    <row r="162" spans="11:12">
      <c r="K162" s="64"/>
      <c r="L162" s="64"/>
    </row>
    <row r="163" spans="11:12">
      <c r="K163" s="64"/>
      <c r="L163" s="64"/>
    </row>
    <row r="164" spans="11:12">
      <c r="K164" s="64"/>
      <c r="L164" s="64"/>
    </row>
    <row r="165" spans="11:12">
      <c r="K165" s="64"/>
      <c r="L165" s="64"/>
    </row>
    <row r="166" spans="11:12">
      <c r="K166" s="64"/>
      <c r="L166" s="64"/>
    </row>
    <row r="167" spans="11:12">
      <c r="K167" s="64"/>
      <c r="L167" s="64"/>
    </row>
    <row r="168" spans="11:12">
      <c r="K168" s="64"/>
      <c r="L168" s="64"/>
    </row>
    <row r="169" spans="11:12">
      <c r="K169" s="64"/>
      <c r="L169" s="64"/>
    </row>
    <row r="170" spans="11:12">
      <c r="K170" s="64"/>
      <c r="L170" s="64"/>
    </row>
    <row r="171" spans="11:12">
      <c r="K171" s="64"/>
      <c r="L171" s="64"/>
    </row>
    <row r="172" spans="11:12">
      <c r="K172" s="64"/>
      <c r="L172" s="64"/>
    </row>
    <row r="173" spans="11:12">
      <c r="K173" s="64"/>
      <c r="L173" s="64"/>
    </row>
    <row r="174" spans="11:12">
      <c r="K174" s="64"/>
      <c r="L174" s="64"/>
    </row>
    <row r="175" spans="11:12">
      <c r="K175" s="64"/>
      <c r="L175" s="64"/>
    </row>
    <row r="176" spans="11:12">
      <c r="K176" s="64"/>
      <c r="L176" s="64"/>
    </row>
    <row r="177" spans="11:12">
      <c r="K177" s="64"/>
      <c r="L177" s="64"/>
    </row>
    <row r="178" spans="11:12">
      <c r="K178" s="64"/>
      <c r="L178" s="64"/>
    </row>
    <row r="179" spans="11:12">
      <c r="K179" s="64"/>
      <c r="L179" s="64"/>
    </row>
    <row r="180" spans="11:12">
      <c r="K180" s="64"/>
      <c r="L180" s="64"/>
    </row>
    <row r="181" spans="11:12">
      <c r="K181" s="64"/>
      <c r="L181" s="64"/>
    </row>
    <row r="182" spans="11:12">
      <c r="K182" s="64"/>
      <c r="L182" s="64"/>
    </row>
    <row r="183" spans="11:12">
      <c r="K183" s="64"/>
      <c r="L183" s="64"/>
    </row>
    <row r="184" spans="11:12">
      <c r="K184" s="64"/>
      <c r="L184" s="64"/>
    </row>
    <row r="185" spans="11:12">
      <c r="K185" s="64"/>
      <c r="L185" s="64"/>
    </row>
    <row r="186" spans="11:12">
      <c r="K186" s="64"/>
      <c r="L186" s="64"/>
    </row>
    <row r="187" spans="11:12">
      <c r="K187" s="64"/>
      <c r="L187" s="64"/>
    </row>
    <row r="188" spans="11:12">
      <c r="K188" s="64"/>
      <c r="L188" s="64"/>
    </row>
    <row r="189" spans="11:12">
      <c r="K189" s="64"/>
      <c r="L189" s="64"/>
    </row>
    <row r="190" spans="11:12">
      <c r="K190" s="64"/>
      <c r="L190" s="64"/>
    </row>
    <row r="191" spans="11:12">
      <c r="K191" s="64"/>
      <c r="L191" s="64"/>
    </row>
    <row r="192" spans="11:12">
      <c r="K192" s="64"/>
      <c r="L192" s="64"/>
    </row>
    <row r="193" spans="11:12">
      <c r="K193" s="64"/>
      <c r="L193" s="64"/>
    </row>
    <row r="194" spans="11:12">
      <c r="K194" s="64"/>
      <c r="L194" s="64"/>
    </row>
    <row r="195" spans="11:12">
      <c r="K195" s="64"/>
      <c r="L195" s="64"/>
    </row>
    <row r="196" spans="11:12">
      <c r="K196" s="64"/>
      <c r="L196" s="64"/>
    </row>
    <row r="197" spans="11:12">
      <c r="K197" s="64"/>
      <c r="L197" s="64"/>
    </row>
    <row r="198" spans="11:12">
      <c r="K198" s="64"/>
      <c r="L198" s="64"/>
    </row>
    <row r="199" spans="11:12">
      <c r="K199" s="64"/>
      <c r="L199" s="64"/>
    </row>
    <row r="200" spans="11:12">
      <c r="K200" s="64"/>
      <c r="L200" s="64"/>
    </row>
    <row r="201" spans="11:12">
      <c r="K201" s="64"/>
      <c r="L201" s="64"/>
    </row>
    <row r="202" spans="11:12">
      <c r="K202" s="64"/>
      <c r="L202" s="64"/>
    </row>
    <row r="203" spans="11:12">
      <c r="K203" s="64"/>
      <c r="L203" s="64"/>
    </row>
    <row r="204" spans="11:12">
      <c r="K204" s="64"/>
      <c r="L204" s="64"/>
    </row>
    <row r="205" spans="11:12">
      <c r="K205" s="64"/>
      <c r="L205" s="64"/>
    </row>
    <row r="206" spans="11:12">
      <c r="K206" s="64"/>
      <c r="L206" s="64"/>
    </row>
    <row r="207" spans="11:12">
      <c r="K207" s="64"/>
      <c r="L207" s="64"/>
    </row>
    <row r="208" spans="11:12">
      <c r="K208" s="64"/>
      <c r="L208" s="64"/>
    </row>
    <row r="209" spans="11:12">
      <c r="K209" s="64"/>
      <c r="L209" s="64"/>
    </row>
    <row r="210" spans="11:12">
      <c r="K210" s="64"/>
      <c r="L210" s="64"/>
    </row>
    <row r="211" spans="11:12">
      <c r="K211" s="64"/>
      <c r="L211" s="64"/>
    </row>
    <row r="212" spans="11:12">
      <c r="K212" s="64"/>
      <c r="L212" s="64"/>
    </row>
    <row r="213" spans="11:12">
      <c r="K213" s="64"/>
      <c r="L213" s="64"/>
    </row>
    <row r="214" spans="11:12">
      <c r="K214" s="64"/>
      <c r="L214" s="64"/>
    </row>
    <row r="215" spans="11:12">
      <c r="K215" s="64"/>
      <c r="L215" s="64"/>
    </row>
    <row r="216" spans="11:12">
      <c r="K216" s="64"/>
      <c r="L216" s="64"/>
    </row>
    <row r="217" spans="11:12">
      <c r="K217" s="64"/>
      <c r="L217" s="64"/>
    </row>
    <row r="218" spans="11:12">
      <c r="K218" s="64"/>
      <c r="L218" s="64"/>
    </row>
    <row r="219" spans="11:12">
      <c r="K219" s="64"/>
      <c r="L219" s="64"/>
    </row>
    <row r="220" spans="11:12">
      <c r="K220" s="64"/>
      <c r="L220" s="64"/>
    </row>
    <row r="221" spans="11:12">
      <c r="K221" s="64"/>
      <c r="L221" s="64"/>
    </row>
    <row r="222" spans="11:12">
      <c r="K222" s="64"/>
      <c r="L222" s="64"/>
    </row>
    <row r="223" spans="11:12">
      <c r="K223" s="64"/>
      <c r="L223" s="64"/>
    </row>
    <row r="224" spans="11:12">
      <c r="K224" s="64"/>
      <c r="L224" s="64"/>
    </row>
    <row r="225" spans="11:12">
      <c r="K225" s="64"/>
      <c r="L225" s="64"/>
    </row>
    <row r="226" spans="11:12">
      <c r="K226" s="64"/>
      <c r="L226" s="64"/>
    </row>
    <row r="227" spans="11:12">
      <c r="K227" s="64"/>
      <c r="L227" s="64"/>
    </row>
    <row r="228" spans="11:12">
      <c r="K228" s="64"/>
      <c r="L228" s="64"/>
    </row>
    <row r="229" spans="11:12">
      <c r="K229" s="64"/>
      <c r="L229" s="64"/>
    </row>
    <row r="230" spans="11:12">
      <c r="K230" s="64"/>
      <c r="L230" s="64"/>
    </row>
    <row r="231" spans="11:12">
      <c r="K231" s="64"/>
      <c r="L231" s="64"/>
    </row>
    <row r="232" spans="11:12">
      <c r="K232" s="64"/>
      <c r="L232" s="64"/>
    </row>
    <row r="233" spans="11:12">
      <c r="K233" s="64"/>
      <c r="L233" s="64"/>
    </row>
    <row r="234" spans="11:12">
      <c r="K234" s="64"/>
      <c r="L234" s="64"/>
    </row>
    <row r="235" spans="11:12">
      <c r="K235" s="64"/>
      <c r="L235" s="64"/>
    </row>
    <row r="236" spans="11:12">
      <c r="K236" s="64"/>
      <c r="L236" s="64"/>
    </row>
    <row r="237" spans="11:12">
      <c r="K237" s="64"/>
      <c r="L237" s="64"/>
    </row>
    <row r="238" spans="11:12">
      <c r="K238" s="64"/>
      <c r="L238" s="64"/>
    </row>
    <row r="239" spans="11:12">
      <c r="K239" s="64"/>
      <c r="L239" s="64"/>
    </row>
    <row r="240" spans="11:12">
      <c r="K240" s="64"/>
      <c r="L240" s="64"/>
    </row>
    <row r="241" spans="11:12">
      <c r="K241" s="64"/>
      <c r="L241" s="64"/>
    </row>
    <row r="242" spans="11:12">
      <c r="K242" s="64"/>
      <c r="L242" s="64"/>
    </row>
    <row r="243" spans="11:12">
      <c r="K243" s="64"/>
      <c r="L243" s="64"/>
    </row>
    <row r="244" spans="11:12">
      <c r="K244" s="64"/>
      <c r="L244" s="64"/>
    </row>
    <row r="245" spans="11:12">
      <c r="K245" s="64"/>
      <c r="L245" s="64"/>
    </row>
    <row r="246" spans="11:12">
      <c r="K246" s="64"/>
      <c r="L246" s="64"/>
    </row>
    <row r="247" spans="11:12">
      <c r="K247" s="64"/>
      <c r="L247" s="64"/>
    </row>
    <row r="248" spans="11:12">
      <c r="K248" s="64"/>
      <c r="L248" s="64"/>
    </row>
    <row r="249" spans="11:12">
      <c r="K249" s="64"/>
      <c r="L249" s="64"/>
    </row>
    <row r="250" spans="11:12">
      <c r="K250" s="64"/>
      <c r="L250" s="64"/>
    </row>
    <row r="251" spans="11:12">
      <c r="K251" s="64"/>
      <c r="L251" s="64"/>
    </row>
    <row r="252" spans="11:12">
      <c r="K252" s="64"/>
      <c r="L252" s="64"/>
    </row>
    <row r="253" spans="11:12">
      <c r="K253" s="64"/>
      <c r="L253" s="64"/>
    </row>
    <row r="254" spans="11:12">
      <c r="K254" s="64"/>
      <c r="L254" s="64"/>
    </row>
    <row r="255" spans="11:12">
      <c r="K255" s="64"/>
      <c r="L255" s="64"/>
    </row>
    <row r="256" spans="11:12">
      <c r="K256" s="64"/>
      <c r="L256" s="64"/>
    </row>
    <row r="257" spans="11:12">
      <c r="K257" s="64"/>
      <c r="L257" s="64"/>
    </row>
    <row r="258" spans="11:12">
      <c r="K258" s="64"/>
      <c r="L258" s="64"/>
    </row>
    <row r="259" spans="11:12">
      <c r="K259" s="64"/>
      <c r="L259" s="64"/>
    </row>
    <row r="260" spans="11:12">
      <c r="K260" s="64"/>
      <c r="L260" s="64"/>
    </row>
    <row r="261" spans="11:12">
      <c r="K261" s="64"/>
      <c r="L261" s="64"/>
    </row>
    <row r="262" spans="11:12">
      <c r="K262" s="64"/>
      <c r="L262" s="64"/>
    </row>
    <row r="263" spans="11:12">
      <c r="K263" s="64"/>
      <c r="L263" s="64"/>
    </row>
    <row r="264" spans="11:12">
      <c r="K264" s="64"/>
      <c r="L264" s="64"/>
    </row>
    <row r="265" spans="11:12">
      <c r="K265" s="64"/>
      <c r="L265" s="64"/>
    </row>
    <row r="266" spans="11:12">
      <c r="K266" s="64"/>
      <c r="L266" s="64"/>
    </row>
    <row r="267" spans="11:12">
      <c r="K267" s="64"/>
      <c r="L267" s="64"/>
    </row>
    <row r="268" spans="11:12">
      <c r="K268" s="64"/>
      <c r="L268" s="64"/>
    </row>
    <row r="269" spans="11:12">
      <c r="K269" s="64"/>
      <c r="L269" s="64"/>
    </row>
    <row r="270" spans="11:12">
      <c r="K270" s="64"/>
      <c r="L270" s="64"/>
    </row>
    <row r="271" spans="11:12">
      <c r="K271" s="64"/>
      <c r="L271" s="64"/>
    </row>
    <row r="272" spans="11:12">
      <c r="K272" s="64"/>
      <c r="L272" s="64"/>
    </row>
    <row r="273" spans="11:12">
      <c r="K273" s="64"/>
      <c r="L273" s="64"/>
    </row>
    <row r="274" spans="11:12">
      <c r="K274" s="64"/>
      <c r="L274" s="64"/>
    </row>
    <row r="275" spans="11:12">
      <c r="K275" s="64"/>
      <c r="L275" s="64"/>
    </row>
    <row r="276" spans="11:12">
      <c r="K276" s="64"/>
      <c r="L276" s="64"/>
    </row>
    <row r="277" spans="11:12">
      <c r="K277" s="64"/>
      <c r="L277" s="64"/>
    </row>
    <row r="278" spans="11:12">
      <c r="K278" s="64"/>
      <c r="L278" s="64"/>
    </row>
    <row r="279" spans="11:12">
      <c r="K279" s="64"/>
      <c r="L279" s="64"/>
    </row>
    <row r="280" spans="11:12">
      <c r="K280" s="64"/>
      <c r="L280" s="64"/>
    </row>
    <row r="281" spans="11:12">
      <c r="K281" s="64"/>
      <c r="L281" s="64"/>
    </row>
    <row r="282" spans="11:12">
      <c r="K282" s="64"/>
      <c r="L282" s="64"/>
    </row>
    <row r="283" spans="11:12">
      <c r="K283" s="64"/>
      <c r="L283" s="64"/>
    </row>
    <row r="284" spans="11:12">
      <c r="K284" s="64"/>
      <c r="L284" s="64"/>
    </row>
    <row r="285" spans="11:12">
      <c r="K285" s="64"/>
      <c r="L285" s="64"/>
    </row>
    <row r="286" spans="11:12">
      <c r="K286" s="64"/>
      <c r="L286" s="64"/>
    </row>
    <row r="287" spans="11:12">
      <c r="K287" s="64"/>
      <c r="L287" s="64"/>
    </row>
    <row r="288" spans="11:12">
      <c r="K288" s="64"/>
      <c r="L288" s="64"/>
    </row>
    <row r="289" spans="11:12">
      <c r="K289" s="64"/>
      <c r="L289" s="64"/>
    </row>
    <row r="290" spans="11:12">
      <c r="K290" s="64"/>
      <c r="L290" s="64"/>
    </row>
    <row r="291" spans="11:12">
      <c r="K291" s="64"/>
      <c r="L291" s="64"/>
    </row>
    <row r="292" spans="11:12">
      <c r="K292" s="64"/>
      <c r="L292" s="64"/>
    </row>
    <row r="293" spans="11:12">
      <c r="K293" s="64"/>
      <c r="L293" s="64"/>
    </row>
    <row r="294" spans="11:12">
      <c r="K294" s="64"/>
      <c r="L294" s="64"/>
    </row>
    <row r="295" spans="11:12">
      <c r="K295" s="64"/>
      <c r="L295" s="64"/>
    </row>
    <row r="296" spans="11:12">
      <c r="K296" s="64"/>
      <c r="L296" s="64"/>
    </row>
    <row r="297" spans="11:12">
      <c r="K297" s="64"/>
      <c r="L297" s="64"/>
    </row>
    <row r="298" spans="11:12">
      <c r="K298" s="64"/>
      <c r="L298" s="64"/>
    </row>
    <row r="299" spans="11:12">
      <c r="K299" s="64"/>
      <c r="L299" s="64"/>
    </row>
    <row r="300" spans="11:12">
      <c r="K300" s="64"/>
      <c r="L300" s="64"/>
    </row>
    <row r="301" spans="11:12">
      <c r="K301" s="64"/>
      <c r="L301" s="64"/>
    </row>
    <row r="302" spans="11:12">
      <c r="K302" s="64"/>
      <c r="L302" s="64"/>
    </row>
    <row r="303" spans="11:12">
      <c r="K303" s="64"/>
      <c r="L303" s="64"/>
    </row>
    <row r="304" spans="11:12">
      <c r="K304" s="64"/>
      <c r="L304" s="64"/>
    </row>
    <row r="305" spans="11:12">
      <c r="K305" s="64"/>
      <c r="L305" s="64"/>
    </row>
    <row r="306" spans="11:12">
      <c r="K306" s="64"/>
      <c r="L306" s="64"/>
    </row>
    <row r="307" spans="11:12">
      <c r="K307" s="64"/>
      <c r="L307" s="64"/>
    </row>
    <row r="308" spans="11:12">
      <c r="K308" s="64"/>
      <c r="L308" s="64"/>
    </row>
    <row r="309" spans="11:12">
      <c r="K309" s="64"/>
      <c r="L309" s="64"/>
    </row>
    <row r="310" spans="11:12">
      <c r="K310" s="64"/>
      <c r="L310" s="64"/>
    </row>
    <row r="311" spans="11:12">
      <c r="K311" s="64"/>
      <c r="L311" s="64"/>
    </row>
    <row r="312" spans="11:12">
      <c r="K312" s="64"/>
      <c r="L312" s="64"/>
    </row>
    <row r="313" spans="11:12">
      <c r="K313" s="64"/>
      <c r="L313" s="64"/>
    </row>
    <row r="314" spans="11:12">
      <c r="K314" s="64"/>
      <c r="L314" s="64"/>
    </row>
    <row r="315" spans="11:12">
      <c r="K315" s="64"/>
      <c r="L315" s="64"/>
    </row>
    <row r="316" spans="11:12">
      <c r="K316" s="64"/>
      <c r="L316" s="64"/>
    </row>
    <row r="317" spans="11:12">
      <c r="K317" s="64"/>
      <c r="L317" s="64"/>
    </row>
    <row r="318" spans="11:12">
      <c r="K318" s="64"/>
      <c r="L318" s="64"/>
    </row>
    <row r="319" spans="11:12">
      <c r="K319" s="64"/>
      <c r="L319" s="64"/>
    </row>
    <row r="320" spans="11:12">
      <c r="K320" s="64"/>
      <c r="L320" s="64"/>
    </row>
    <row r="321" spans="11:12">
      <c r="K321" s="64"/>
      <c r="L321" s="64"/>
    </row>
    <row r="322" spans="11:12">
      <c r="K322" s="64"/>
      <c r="L322" s="64"/>
    </row>
    <row r="323" spans="11:12">
      <c r="K323" s="64"/>
      <c r="L323" s="64"/>
    </row>
    <row r="324" spans="11:12">
      <c r="K324" s="64"/>
      <c r="L324" s="64"/>
    </row>
    <row r="325" spans="11:12">
      <c r="K325" s="64"/>
      <c r="L325" s="64"/>
    </row>
    <row r="326" spans="11:12">
      <c r="K326" s="64"/>
      <c r="L326" s="64"/>
    </row>
    <row r="327" spans="11:12">
      <c r="K327" s="64"/>
      <c r="L327" s="64"/>
    </row>
    <row r="328" spans="11:12">
      <c r="K328" s="64"/>
      <c r="L328" s="64"/>
    </row>
    <row r="329" spans="11:12">
      <c r="K329" s="64"/>
      <c r="L329" s="64"/>
    </row>
    <row r="330" spans="11:12">
      <c r="K330" s="64"/>
      <c r="L330" s="64"/>
    </row>
    <row r="331" spans="11:12">
      <c r="K331" s="64"/>
      <c r="L331" s="64"/>
    </row>
    <row r="332" spans="11:12">
      <c r="K332" s="64"/>
      <c r="L332" s="64"/>
    </row>
    <row r="333" spans="11:12">
      <c r="K333" s="64"/>
      <c r="L333" s="64"/>
    </row>
    <row r="334" spans="11:12">
      <c r="K334" s="64"/>
      <c r="L334" s="64"/>
    </row>
    <row r="335" spans="11:12">
      <c r="K335" s="64"/>
      <c r="L335" s="64"/>
    </row>
    <row r="336" spans="11:12">
      <c r="K336" s="64"/>
      <c r="L336" s="64"/>
    </row>
    <row r="337" spans="11:12">
      <c r="K337" s="64"/>
      <c r="L337" s="64"/>
    </row>
    <row r="338" spans="11:12">
      <c r="K338" s="64"/>
      <c r="L338" s="64"/>
    </row>
    <row r="339" spans="11:12">
      <c r="K339" s="64"/>
      <c r="L339" s="64"/>
    </row>
    <row r="340" spans="11:12">
      <c r="K340" s="64"/>
      <c r="L340" s="64"/>
    </row>
    <row r="341" spans="11:12">
      <c r="K341" s="64"/>
      <c r="L341" s="64"/>
    </row>
    <row r="342" spans="11:12">
      <c r="K342" s="64"/>
      <c r="L342" s="64"/>
    </row>
    <row r="343" spans="11:12">
      <c r="K343" s="64"/>
      <c r="L343" s="64"/>
    </row>
    <row r="344" spans="11:12">
      <c r="K344" s="64"/>
      <c r="L344" s="64"/>
    </row>
    <row r="345" spans="11:12">
      <c r="K345" s="64"/>
      <c r="L345" s="64"/>
    </row>
    <row r="346" spans="11:12">
      <c r="K346" s="64"/>
      <c r="L346" s="64"/>
    </row>
    <row r="347" spans="11:12">
      <c r="K347" s="64"/>
      <c r="L347" s="64"/>
    </row>
    <row r="348" spans="11:12">
      <c r="K348" s="64"/>
      <c r="L348" s="64"/>
    </row>
    <row r="349" spans="11:12">
      <c r="K349" s="64"/>
      <c r="L349" s="64"/>
    </row>
    <row r="350" spans="11:12">
      <c r="K350" s="64"/>
      <c r="L350" s="64"/>
    </row>
    <row r="351" spans="11:12">
      <c r="K351" s="64"/>
      <c r="L351" s="64"/>
    </row>
    <row r="352" spans="11:12">
      <c r="K352" s="64"/>
      <c r="L352" s="64"/>
    </row>
    <row r="353" spans="11:12">
      <c r="K353" s="64"/>
      <c r="L353" s="64"/>
    </row>
    <row r="354" spans="11:12">
      <c r="K354" s="64"/>
      <c r="L354" s="64"/>
    </row>
    <row r="355" spans="11:12">
      <c r="K355" s="64"/>
      <c r="L355" s="64"/>
    </row>
    <row r="356" spans="11:12">
      <c r="K356" s="64"/>
      <c r="L356" s="64"/>
    </row>
    <row r="357" spans="11:12">
      <c r="K357" s="64"/>
      <c r="L357" s="64"/>
    </row>
    <row r="358" spans="11:12">
      <c r="K358" s="64"/>
      <c r="L358" s="64"/>
    </row>
    <row r="359" spans="11:12">
      <c r="K359" s="64"/>
      <c r="L359" s="64"/>
    </row>
    <row r="360" spans="11:12">
      <c r="K360" s="64"/>
      <c r="L360" s="64"/>
    </row>
    <row r="361" spans="11:12">
      <c r="K361" s="64"/>
      <c r="L361" s="64"/>
    </row>
    <row r="362" spans="11:12">
      <c r="K362" s="64"/>
      <c r="L362" s="64"/>
    </row>
    <row r="363" spans="11:12">
      <c r="K363" s="64"/>
      <c r="L363" s="64"/>
    </row>
    <row r="364" spans="11:12">
      <c r="K364" s="64"/>
      <c r="L364" s="64"/>
    </row>
    <row r="365" spans="11:12">
      <c r="K365" s="64"/>
      <c r="L365" s="64"/>
    </row>
    <row r="366" spans="11:12">
      <c r="K366" s="64"/>
      <c r="L366" s="64"/>
    </row>
    <row r="367" spans="11:12">
      <c r="K367" s="64"/>
      <c r="L367" s="64"/>
    </row>
    <row r="368" spans="11:12">
      <c r="K368" s="64"/>
      <c r="L368" s="64"/>
    </row>
    <row r="369" spans="11:12">
      <c r="K369" s="64"/>
      <c r="L369" s="64"/>
    </row>
    <row r="370" spans="11:12">
      <c r="K370" s="64"/>
      <c r="L370" s="64"/>
    </row>
    <row r="371" spans="11:12">
      <c r="K371" s="64"/>
      <c r="L371" s="64"/>
    </row>
    <row r="372" spans="11:12">
      <c r="K372" s="64"/>
      <c r="L372" s="64"/>
    </row>
    <row r="373" spans="11:12">
      <c r="K373" s="64"/>
      <c r="L373" s="64"/>
    </row>
    <row r="374" spans="11:12">
      <c r="K374" s="64"/>
      <c r="L374" s="64"/>
    </row>
    <row r="375" spans="11:12">
      <c r="K375" s="64"/>
      <c r="L375" s="64"/>
    </row>
    <row r="376" spans="11:12">
      <c r="K376" s="64"/>
      <c r="L376" s="64"/>
    </row>
    <row r="377" spans="11:12">
      <c r="K377" s="64"/>
      <c r="L377" s="64"/>
    </row>
    <row r="378" spans="11:12">
      <c r="K378" s="64"/>
      <c r="L378" s="64"/>
    </row>
    <row r="379" spans="11:12">
      <c r="K379" s="64"/>
      <c r="L379" s="64"/>
    </row>
    <row r="380" spans="11:12">
      <c r="K380" s="64"/>
      <c r="L380" s="64"/>
    </row>
    <row r="381" spans="11:12">
      <c r="K381" s="64"/>
      <c r="L381" s="64"/>
    </row>
    <row r="382" spans="11:12">
      <c r="K382" s="64"/>
      <c r="L382" s="64"/>
    </row>
    <row r="383" spans="11:12">
      <c r="K383" s="64"/>
      <c r="L383" s="64"/>
    </row>
    <row r="384" spans="11:12">
      <c r="K384" s="64"/>
      <c r="L384" s="64"/>
    </row>
    <row r="385" spans="11:12">
      <c r="K385" s="64"/>
      <c r="L385" s="64"/>
    </row>
    <row r="386" spans="11:12">
      <c r="K386" s="64"/>
      <c r="L386" s="64"/>
    </row>
    <row r="387" spans="11:12">
      <c r="K387" s="64"/>
      <c r="L387" s="64"/>
    </row>
    <row r="388" spans="11:12">
      <c r="K388" s="64"/>
      <c r="L388" s="64"/>
    </row>
    <row r="389" spans="11:12">
      <c r="K389" s="64"/>
      <c r="L389" s="64"/>
    </row>
    <row r="390" spans="11:12">
      <c r="K390" s="64"/>
      <c r="L390" s="64"/>
    </row>
    <row r="391" spans="11:12">
      <c r="K391" s="64"/>
      <c r="L391" s="64"/>
    </row>
    <row r="392" spans="11:12">
      <c r="K392" s="64"/>
      <c r="L392" s="64"/>
    </row>
    <row r="393" spans="11:12">
      <c r="K393" s="64"/>
      <c r="L393" s="64"/>
    </row>
    <row r="394" spans="11:12">
      <c r="K394" s="64"/>
      <c r="L394" s="64"/>
    </row>
    <row r="395" spans="11:12">
      <c r="K395" s="64"/>
      <c r="L395" s="64"/>
    </row>
    <row r="396" spans="11:12">
      <c r="K396" s="64"/>
      <c r="L396" s="64"/>
    </row>
    <row r="397" spans="11:12">
      <c r="K397" s="64"/>
      <c r="L397" s="64"/>
    </row>
    <row r="398" spans="11:12">
      <c r="K398" s="64"/>
      <c r="L398" s="64"/>
    </row>
    <row r="399" spans="11:12">
      <c r="K399" s="64"/>
      <c r="L399" s="64"/>
    </row>
    <row r="400" spans="11:12">
      <c r="K400" s="64"/>
      <c r="L400" s="64"/>
    </row>
    <row r="401" spans="11:12">
      <c r="K401" s="64"/>
      <c r="L401" s="64"/>
    </row>
    <row r="402" spans="11:12">
      <c r="K402" s="64"/>
      <c r="L402" s="64"/>
    </row>
    <row r="403" spans="11:12">
      <c r="K403" s="64"/>
      <c r="L403" s="64"/>
    </row>
    <row r="404" spans="11:12">
      <c r="K404" s="64"/>
      <c r="L404" s="64"/>
    </row>
    <row r="405" spans="11:12">
      <c r="K405" s="64"/>
      <c r="L405" s="64"/>
    </row>
    <row r="406" spans="11:12">
      <c r="K406" s="64"/>
      <c r="L406" s="64"/>
    </row>
    <row r="407" spans="11:12">
      <c r="K407" s="64"/>
      <c r="L407" s="64"/>
    </row>
    <row r="408" spans="11:12">
      <c r="K408" s="64"/>
      <c r="L408" s="64"/>
    </row>
    <row r="409" spans="11:12">
      <c r="K409" s="64"/>
      <c r="L409" s="64"/>
    </row>
    <row r="410" spans="11:12">
      <c r="K410" s="64"/>
      <c r="L410" s="64"/>
    </row>
    <row r="411" spans="11:12">
      <c r="K411" s="64"/>
      <c r="L411" s="64"/>
    </row>
    <row r="412" spans="11:12">
      <c r="K412" s="64"/>
      <c r="L412" s="64"/>
    </row>
    <row r="413" spans="11:12">
      <c r="K413" s="64"/>
      <c r="L413" s="64"/>
    </row>
    <row r="414" spans="11:12">
      <c r="K414" s="64"/>
      <c r="L414" s="64"/>
    </row>
    <row r="415" spans="11:12">
      <c r="K415" s="64"/>
      <c r="L415" s="64"/>
    </row>
    <row r="416" spans="11:12">
      <c r="K416" s="64"/>
      <c r="L416" s="64"/>
    </row>
    <row r="417" spans="11:12">
      <c r="K417" s="64"/>
      <c r="L417" s="64"/>
    </row>
    <row r="418" spans="11:12">
      <c r="K418" s="64"/>
      <c r="L418" s="64"/>
    </row>
    <row r="419" spans="11:12">
      <c r="K419" s="64"/>
      <c r="L419" s="64"/>
    </row>
    <row r="420" spans="11:12">
      <c r="K420" s="64"/>
      <c r="L420" s="64"/>
    </row>
    <row r="421" spans="11:12">
      <c r="K421" s="64"/>
      <c r="L421" s="64"/>
    </row>
    <row r="422" spans="11:12">
      <c r="K422" s="64"/>
      <c r="L422" s="64"/>
    </row>
    <row r="423" spans="11:12">
      <c r="K423" s="64"/>
      <c r="L423" s="64"/>
    </row>
    <row r="424" spans="11:12">
      <c r="K424" s="64"/>
      <c r="L424" s="64"/>
    </row>
    <row r="425" spans="11:12">
      <c r="K425" s="64"/>
      <c r="L425" s="64"/>
    </row>
    <row r="426" spans="11:12">
      <c r="K426" s="64"/>
      <c r="L426" s="64"/>
    </row>
    <row r="427" spans="11:12">
      <c r="K427" s="64"/>
      <c r="L427" s="64"/>
    </row>
    <row r="428" spans="11:12">
      <c r="K428" s="64"/>
      <c r="L428" s="64"/>
    </row>
    <row r="429" spans="11:12">
      <c r="K429" s="64"/>
      <c r="L429" s="64"/>
    </row>
    <row r="430" spans="11:12">
      <c r="K430" s="64"/>
      <c r="L430" s="64"/>
    </row>
    <row r="431" spans="11:12">
      <c r="K431" s="64"/>
      <c r="L431" s="64"/>
    </row>
    <row r="432" spans="11:12">
      <c r="K432" s="64"/>
      <c r="L432" s="64"/>
    </row>
    <row r="433" spans="11:12">
      <c r="K433" s="64"/>
      <c r="L433" s="64"/>
    </row>
    <row r="434" spans="11:12">
      <c r="K434" s="64"/>
      <c r="L434" s="64"/>
    </row>
    <row r="435" spans="11:12">
      <c r="K435" s="64"/>
      <c r="L435" s="64"/>
    </row>
    <row r="436" spans="11:12">
      <c r="K436" s="64"/>
      <c r="L436" s="64"/>
    </row>
    <row r="437" spans="11:12">
      <c r="K437" s="64"/>
      <c r="L437" s="64"/>
    </row>
    <row r="438" spans="11:12">
      <c r="K438" s="64"/>
      <c r="L438" s="64"/>
    </row>
    <row r="439" spans="11:12">
      <c r="K439" s="64"/>
      <c r="L439" s="64"/>
    </row>
    <row r="440" spans="11:12">
      <c r="K440" s="64"/>
      <c r="L440" s="64"/>
    </row>
    <row r="441" spans="11:12">
      <c r="K441" s="64"/>
      <c r="L441" s="64"/>
    </row>
    <row r="442" spans="11:12">
      <c r="K442" s="64"/>
      <c r="L442" s="64"/>
    </row>
    <row r="443" spans="11:12">
      <c r="K443" s="64"/>
      <c r="L443" s="64"/>
    </row>
    <row r="444" spans="11:12">
      <c r="K444" s="64"/>
      <c r="L444" s="64"/>
    </row>
    <row r="445" spans="11:12">
      <c r="K445" s="64"/>
      <c r="L445" s="64"/>
    </row>
    <row r="446" spans="11:12">
      <c r="K446" s="64"/>
      <c r="L446" s="64"/>
    </row>
    <row r="447" spans="11:12">
      <c r="K447" s="64"/>
      <c r="L447" s="64"/>
    </row>
    <row r="448" spans="11:12">
      <c r="K448" s="64"/>
      <c r="L448" s="64"/>
    </row>
    <row r="449" spans="11:12">
      <c r="K449" s="64"/>
      <c r="L449" s="64"/>
    </row>
    <row r="450" spans="11:12">
      <c r="K450" s="64"/>
      <c r="L450" s="64"/>
    </row>
    <row r="451" spans="11:12">
      <c r="K451" s="64"/>
      <c r="L451" s="64"/>
    </row>
    <row r="452" spans="11:12">
      <c r="K452" s="64"/>
      <c r="L452" s="64"/>
    </row>
    <row r="453" spans="11:12">
      <c r="K453" s="64"/>
      <c r="L453" s="64"/>
    </row>
    <row r="454" spans="11:12">
      <c r="K454" s="64"/>
      <c r="L454" s="64"/>
    </row>
    <row r="455" spans="11:12">
      <c r="K455" s="64"/>
      <c r="L455" s="64"/>
    </row>
    <row r="456" spans="11:12">
      <c r="K456" s="64"/>
      <c r="L456" s="64"/>
    </row>
    <row r="457" spans="11:12">
      <c r="K457" s="64"/>
      <c r="L457" s="64"/>
    </row>
    <row r="458" spans="11:12">
      <c r="K458" s="64"/>
      <c r="L458" s="64"/>
    </row>
    <row r="459" spans="11:12">
      <c r="K459" s="64"/>
      <c r="L459" s="64"/>
    </row>
    <row r="460" spans="11:12">
      <c r="K460" s="64"/>
      <c r="L460" s="64"/>
    </row>
    <row r="461" spans="11:12">
      <c r="K461" s="64"/>
      <c r="L461" s="64"/>
    </row>
    <row r="462" spans="11:12">
      <c r="K462" s="64"/>
      <c r="L462" s="64"/>
    </row>
    <row r="463" spans="11:12">
      <c r="K463" s="64"/>
      <c r="L463" s="64"/>
    </row>
    <row r="464" spans="11:12">
      <c r="K464" s="64"/>
      <c r="L464" s="64"/>
    </row>
    <row r="465" spans="11:12">
      <c r="K465" s="64"/>
      <c r="L465" s="64"/>
    </row>
    <row r="466" spans="11:12">
      <c r="K466" s="64"/>
      <c r="L466" s="64"/>
    </row>
    <row r="467" spans="11:12">
      <c r="K467" s="64"/>
      <c r="L467" s="64"/>
    </row>
    <row r="468" spans="11:12">
      <c r="K468" s="64"/>
      <c r="L468" s="64"/>
    </row>
    <row r="469" spans="11:12">
      <c r="K469" s="64"/>
      <c r="L469" s="64"/>
    </row>
    <row r="470" spans="11:12">
      <c r="K470" s="64"/>
      <c r="L470" s="64"/>
    </row>
    <row r="471" spans="11:12">
      <c r="K471" s="64"/>
      <c r="L471" s="64"/>
    </row>
    <row r="472" spans="11:12">
      <c r="K472" s="64"/>
      <c r="L472" s="64"/>
    </row>
    <row r="473" spans="11:12">
      <c r="K473" s="64"/>
      <c r="L473" s="64"/>
    </row>
    <row r="474" spans="11:12">
      <c r="K474" s="64"/>
      <c r="L474" s="64"/>
    </row>
    <row r="475" spans="11:12">
      <c r="K475" s="64"/>
      <c r="L475" s="64"/>
    </row>
    <row r="476" spans="11:12">
      <c r="K476" s="64"/>
      <c r="L476" s="64"/>
    </row>
    <row r="477" spans="11:12">
      <c r="K477" s="64"/>
      <c r="L477" s="64"/>
    </row>
    <row r="478" spans="11:12">
      <c r="K478" s="64"/>
      <c r="L478" s="64"/>
    </row>
    <row r="479" spans="11:12">
      <c r="K479" s="64"/>
      <c r="L479" s="64"/>
    </row>
    <row r="480" spans="11:12">
      <c r="K480" s="64"/>
      <c r="L480" s="64"/>
    </row>
    <row r="481" spans="11:12">
      <c r="K481" s="64"/>
      <c r="L481" s="64"/>
    </row>
    <row r="482" spans="11:12">
      <c r="K482" s="64"/>
      <c r="L482" s="64"/>
    </row>
    <row r="483" spans="11:12">
      <c r="K483" s="64"/>
      <c r="L483" s="64"/>
    </row>
    <row r="484" spans="11:12">
      <c r="K484" s="64"/>
      <c r="L484" s="64"/>
    </row>
    <row r="485" spans="11:12">
      <c r="K485" s="64"/>
      <c r="L485" s="64"/>
    </row>
    <row r="486" spans="11:12">
      <c r="K486" s="64"/>
      <c r="L486" s="64"/>
    </row>
    <row r="487" spans="11:12">
      <c r="K487" s="64"/>
      <c r="L487" s="64"/>
    </row>
    <row r="488" spans="11:12">
      <c r="K488" s="64"/>
      <c r="L488" s="64"/>
    </row>
    <row r="489" spans="11:12">
      <c r="K489" s="64"/>
      <c r="L489" s="64"/>
    </row>
    <row r="490" spans="11:12">
      <c r="K490" s="64"/>
      <c r="L490" s="64"/>
    </row>
    <row r="491" spans="11:12">
      <c r="K491" s="64"/>
      <c r="L491" s="64"/>
    </row>
    <row r="492" spans="11:12">
      <c r="K492" s="64"/>
      <c r="L492" s="64"/>
    </row>
    <row r="493" spans="11:12">
      <c r="K493" s="64"/>
      <c r="L493" s="64"/>
    </row>
    <row r="494" spans="11:12">
      <c r="K494" s="64"/>
      <c r="L494" s="64"/>
    </row>
    <row r="495" spans="11:12">
      <c r="K495" s="64"/>
      <c r="L495" s="64"/>
    </row>
    <row r="496" spans="11:12">
      <c r="K496" s="64"/>
      <c r="L496" s="64"/>
    </row>
    <row r="497" spans="11:12">
      <c r="K497" s="64"/>
      <c r="L497" s="64"/>
    </row>
    <row r="498" spans="11:12">
      <c r="K498" s="64"/>
      <c r="L498" s="64"/>
    </row>
    <row r="499" spans="11:12">
      <c r="K499" s="64"/>
      <c r="L499" s="64"/>
    </row>
    <row r="500" spans="11:12">
      <c r="K500" s="64"/>
      <c r="L500" s="64"/>
    </row>
    <row r="501" spans="11:12">
      <c r="K501" s="64"/>
      <c r="L501" s="64"/>
    </row>
    <row r="502" spans="11:12">
      <c r="K502" s="64"/>
      <c r="L502" s="64"/>
    </row>
    <row r="503" spans="11:12">
      <c r="K503" s="64"/>
      <c r="L503" s="64"/>
    </row>
    <row r="504" spans="11:12">
      <c r="K504" s="64"/>
      <c r="L504" s="64"/>
    </row>
    <row r="505" spans="11:12">
      <c r="K505" s="64"/>
      <c r="L505" s="64"/>
    </row>
    <row r="506" spans="11:12">
      <c r="K506" s="64"/>
      <c r="L506" s="64"/>
    </row>
    <row r="507" spans="11:12">
      <c r="K507" s="64"/>
      <c r="L507" s="64"/>
    </row>
    <row r="508" spans="11:12">
      <c r="K508" s="64"/>
      <c r="L508" s="64"/>
    </row>
    <row r="509" spans="11:12">
      <c r="K509" s="64"/>
      <c r="L509" s="64"/>
    </row>
    <row r="510" spans="11:12">
      <c r="K510" s="64"/>
      <c r="L510" s="64"/>
    </row>
    <row r="511" spans="11:12">
      <c r="K511" s="64"/>
      <c r="L511" s="64"/>
    </row>
    <row r="512" spans="11:12">
      <c r="K512" s="64"/>
      <c r="L512" s="64"/>
    </row>
    <row r="513" spans="11:12">
      <c r="K513" s="64"/>
      <c r="L513" s="64"/>
    </row>
    <row r="514" spans="11:12">
      <c r="K514" s="64"/>
      <c r="L514" s="64"/>
    </row>
    <row r="515" spans="11:12">
      <c r="K515" s="64"/>
      <c r="L515" s="64"/>
    </row>
    <row r="516" spans="11:12">
      <c r="K516" s="64"/>
      <c r="L516" s="64"/>
    </row>
    <row r="517" spans="11:12">
      <c r="K517" s="64"/>
      <c r="L517" s="64"/>
    </row>
    <row r="518" spans="11:12">
      <c r="K518" s="64"/>
      <c r="L518" s="64"/>
    </row>
    <row r="519" spans="11:12">
      <c r="K519" s="64"/>
      <c r="L519" s="64"/>
    </row>
    <row r="520" spans="11:12">
      <c r="K520" s="64"/>
      <c r="L520" s="64"/>
    </row>
    <row r="521" spans="11:12">
      <c r="K521" s="64"/>
      <c r="L521" s="64"/>
    </row>
    <row r="522" spans="11:12">
      <c r="K522" s="64"/>
      <c r="L522" s="64"/>
    </row>
    <row r="523" spans="11:12">
      <c r="K523" s="64"/>
      <c r="L523" s="64"/>
    </row>
    <row r="524" spans="11:12">
      <c r="K524" s="64"/>
      <c r="L524" s="64"/>
    </row>
    <row r="525" spans="11:12">
      <c r="K525" s="64"/>
      <c r="L525" s="64"/>
    </row>
    <row r="526" spans="11:12">
      <c r="K526" s="64"/>
      <c r="L526" s="64"/>
    </row>
    <row r="527" spans="11:12">
      <c r="K527" s="64"/>
      <c r="L527" s="64"/>
    </row>
    <row r="528" spans="11:12">
      <c r="K528" s="64"/>
      <c r="L528" s="64"/>
    </row>
    <row r="529" spans="11:12">
      <c r="K529" s="64"/>
      <c r="L529" s="64"/>
    </row>
    <row r="530" spans="11:12">
      <c r="K530" s="64"/>
      <c r="L530" s="64"/>
    </row>
    <row r="531" spans="11:12">
      <c r="K531" s="64"/>
      <c r="L531" s="64"/>
    </row>
    <row r="532" spans="11:12">
      <c r="K532" s="64"/>
      <c r="L532" s="64"/>
    </row>
    <row r="533" spans="11:12">
      <c r="K533" s="64"/>
      <c r="L533" s="64"/>
    </row>
    <row r="534" spans="11:12">
      <c r="K534" s="64"/>
      <c r="L534" s="64"/>
    </row>
    <row r="535" spans="11:12">
      <c r="K535" s="64"/>
      <c r="L535" s="64"/>
    </row>
    <row r="536" spans="11:12">
      <c r="K536" s="64"/>
      <c r="L536" s="64"/>
    </row>
    <row r="537" spans="11:12">
      <c r="K537" s="64"/>
      <c r="L537" s="64"/>
    </row>
    <row r="538" spans="11:12">
      <c r="K538" s="64"/>
      <c r="L538" s="64"/>
    </row>
    <row r="539" spans="11:12">
      <c r="K539" s="64"/>
      <c r="L539" s="64"/>
    </row>
    <row r="540" spans="11:12">
      <c r="K540" s="64"/>
      <c r="L540" s="64"/>
    </row>
    <row r="541" spans="11:12">
      <c r="K541" s="64"/>
      <c r="L541" s="64"/>
    </row>
    <row r="542" spans="11:12">
      <c r="K542" s="64"/>
      <c r="L542" s="64"/>
    </row>
    <row r="543" spans="11:12">
      <c r="K543" s="64"/>
      <c r="L543" s="64"/>
    </row>
    <row r="544" spans="11:12">
      <c r="K544" s="64"/>
      <c r="L544" s="64"/>
    </row>
    <row r="545" spans="11:12">
      <c r="K545" s="64"/>
      <c r="L545" s="64"/>
    </row>
    <row r="546" spans="11:12">
      <c r="K546" s="64"/>
      <c r="L546" s="64"/>
    </row>
    <row r="547" spans="11:12">
      <c r="K547" s="64"/>
      <c r="L547" s="64"/>
    </row>
    <row r="548" spans="11:12">
      <c r="K548" s="64"/>
      <c r="L548" s="64"/>
    </row>
    <row r="549" spans="11:12">
      <c r="K549" s="64"/>
      <c r="L549" s="64"/>
    </row>
    <row r="550" spans="11:12">
      <c r="K550" s="64"/>
      <c r="L550" s="64"/>
    </row>
    <row r="551" spans="11:12">
      <c r="K551" s="64"/>
      <c r="L551" s="64"/>
    </row>
    <row r="552" spans="11:12">
      <c r="K552" s="64"/>
      <c r="L552" s="64"/>
    </row>
    <row r="553" spans="11:12">
      <c r="K553" s="64"/>
      <c r="L553" s="64"/>
    </row>
    <row r="554" spans="11:12">
      <c r="K554" s="64"/>
      <c r="L554" s="64"/>
    </row>
    <row r="555" spans="11:12">
      <c r="K555" s="64"/>
      <c r="L555" s="64"/>
    </row>
    <row r="556" spans="11:12">
      <c r="K556" s="64"/>
      <c r="L556" s="64"/>
    </row>
    <row r="557" spans="11:12">
      <c r="K557" s="64"/>
      <c r="L557" s="64"/>
    </row>
    <row r="558" spans="11:12">
      <c r="K558" s="64"/>
      <c r="L558" s="64"/>
    </row>
    <row r="559" spans="11:12">
      <c r="K559" s="64"/>
      <c r="L559" s="64"/>
    </row>
    <row r="560" spans="11:12">
      <c r="K560" s="64"/>
      <c r="L560" s="64"/>
    </row>
    <row r="561" spans="11:12">
      <c r="K561" s="64"/>
      <c r="L561" s="64"/>
    </row>
    <row r="562" spans="11:12">
      <c r="K562" s="64"/>
      <c r="L562" s="64"/>
    </row>
    <row r="563" spans="11:12">
      <c r="K563" s="64"/>
      <c r="L563" s="64"/>
    </row>
    <row r="564" spans="11:12">
      <c r="K564" s="64"/>
      <c r="L564" s="64"/>
    </row>
    <row r="565" spans="11:12">
      <c r="K565" s="64"/>
      <c r="L565" s="64"/>
    </row>
    <row r="566" spans="11:12">
      <c r="K566" s="64"/>
      <c r="L566" s="64"/>
    </row>
    <row r="567" spans="11:12">
      <c r="K567" s="64"/>
      <c r="L567" s="64"/>
    </row>
    <row r="568" spans="11:12">
      <c r="K568" s="64"/>
      <c r="L568" s="64"/>
    </row>
    <row r="569" spans="11:12">
      <c r="K569" s="64"/>
      <c r="L569" s="64"/>
    </row>
    <row r="570" spans="11:12">
      <c r="K570" s="64"/>
      <c r="L570" s="64"/>
    </row>
    <row r="571" spans="11:12">
      <c r="K571" s="64"/>
      <c r="L571" s="64"/>
    </row>
    <row r="572" spans="11:12">
      <c r="K572" s="64"/>
      <c r="L572" s="64"/>
    </row>
    <row r="573" spans="11:12">
      <c r="K573" s="64"/>
      <c r="L573" s="64"/>
    </row>
    <row r="574" spans="11:12">
      <c r="K574" s="64"/>
      <c r="L574" s="64"/>
    </row>
    <row r="575" spans="11:12">
      <c r="K575" s="64"/>
      <c r="L575" s="64"/>
    </row>
    <row r="576" spans="11:12">
      <c r="K576" s="64"/>
      <c r="L576" s="64"/>
    </row>
    <row r="577" spans="11:12">
      <c r="K577" s="64"/>
      <c r="L577" s="64"/>
    </row>
    <row r="578" spans="11:12">
      <c r="K578" s="64"/>
      <c r="L578" s="64"/>
    </row>
    <row r="579" spans="11:12">
      <c r="K579" s="64"/>
      <c r="L579" s="64"/>
    </row>
    <row r="580" spans="11:12">
      <c r="K580" s="64"/>
      <c r="L580" s="64"/>
    </row>
    <row r="581" spans="11:12">
      <c r="K581" s="64"/>
      <c r="L581" s="64"/>
    </row>
    <row r="582" spans="11:12">
      <c r="K582" s="64"/>
      <c r="L582" s="64"/>
    </row>
    <row r="583" spans="11:12">
      <c r="K583" s="64"/>
      <c r="L583" s="64"/>
    </row>
    <row r="584" spans="11:12">
      <c r="K584" s="64"/>
      <c r="L584" s="64"/>
    </row>
    <row r="585" spans="11:12">
      <c r="K585" s="64"/>
      <c r="L585" s="64"/>
    </row>
    <row r="586" spans="11:12">
      <c r="K586" s="64"/>
      <c r="L586" s="64"/>
    </row>
    <row r="587" spans="11:12">
      <c r="K587" s="64"/>
      <c r="L587" s="64"/>
    </row>
    <row r="588" spans="11:12">
      <c r="K588" s="64"/>
      <c r="L588" s="64"/>
    </row>
    <row r="589" spans="11:12">
      <c r="K589" s="64"/>
      <c r="L589" s="64"/>
    </row>
    <row r="590" spans="11:12">
      <c r="K590" s="64"/>
      <c r="L590" s="64"/>
    </row>
    <row r="591" spans="11:12">
      <c r="K591" s="64"/>
      <c r="L591" s="64"/>
    </row>
    <row r="592" spans="11:12">
      <c r="K592" s="64"/>
      <c r="L592" s="64"/>
    </row>
    <row r="593" spans="11:12">
      <c r="K593" s="64"/>
      <c r="L593" s="64"/>
    </row>
    <row r="594" spans="11:12">
      <c r="K594" s="64"/>
      <c r="L594" s="64"/>
    </row>
    <row r="595" spans="11:12">
      <c r="K595" s="64"/>
      <c r="L595" s="64"/>
    </row>
    <row r="596" spans="11:12">
      <c r="K596" s="64"/>
      <c r="L596" s="64"/>
    </row>
    <row r="597" spans="11:12">
      <c r="K597" s="64"/>
      <c r="L597" s="64"/>
    </row>
    <row r="598" spans="11:12">
      <c r="K598" s="64"/>
      <c r="L598" s="64"/>
    </row>
    <row r="599" spans="11:12">
      <c r="K599" s="64"/>
      <c r="L599" s="64"/>
    </row>
    <row r="600" spans="11:12">
      <c r="K600" s="64"/>
      <c r="L600" s="64"/>
    </row>
    <row r="601" spans="11:12">
      <c r="K601" s="64"/>
      <c r="L601" s="64"/>
    </row>
    <row r="602" spans="11:12">
      <c r="K602" s="64"/>
      <c r="L602" s="64"/>
    </row>
    <row r="603" spans="11:12">
      <c r="K603" s="64"/>
      <c r="L603" s="64"/>
    </row>
    <row r="604" spans="11:12">
      <c r="K604" s="64"/>
      <c r="L604" s="64"/>
    </row>
    <row r="605" spans="11:12">
      <c r="K605" s="64"/>
      <c r="L605" s="64"/>
    </row>
    <row r="606" spans="11:12">
      <c r="K606" s="64"/>
      <c r="L606" s="64"/>
    </row>
    <row r="607" spans="11:12">
      <c r="K607" s="64"/>
      <c r="L607" s="64"/>
    </row>
    <row r="608" spans="11:12">
      <c r="K608" s="64"/>
      <c r="L608" s="64"/>
    </row>
    <row r="609" spans="11:12">
      <c r="K609" s="64"/>
      <c r="L609" s="64"/>
    </row>
    <row r="610" spans="11:12">
      <c r="K610" s="64"/>
      <c r="L610" s="64"/>
    </row>
    <row r="611" spans="11:12">
      <c r="K611" s="64"/>
      <c r="L611" s="64"/>
    </row>
    <row r="612" spans="11:12">
      <c r="K612" s="64"/>
      <c r="L612" s="64"/>
    </row>
    <row r="613" spans="11:12">
      <c r="K613" s="64"/>
      <c r="L613" s="64"/>
    </row>
    <row r="614" spans="11:12">
      <c r="K614" s="64"/>
      <c r="L614" s="64"/>
    </row>
    <row r="615" spans="11:12">
      <c r="K615" s="64"/>
      <c r="L615" s="64"/>
    </row>
    <row r="616" spans="11:12">
      <c r="K616" s="64"/>
      <c r="L616" s="64"/>
    </row>
    <row r="617" spans="11:12">
      <c r="K617" s="64"/>
      <c r="L617" s="64"/>
    </row>
    <row r="618" spans="11:12">
      <c r="K618" s="64"/>
      <c r="L618" s="64"/>
    </row>
    <row r="619" spans="11:12">
      <c r="K619" s="64"/>
      <c r="L619" s="64"/>
    </row>
    <row r="620" spans="11:12">
      <c r="K620" s="64"/>
      <c r="L620" s="64"/>
    </row>
    <row r="621" spans="11:12">
      <c r="K621" s="64"/>
      <c r="L621" s="64"/>
    </row>
    <row r="622" spans="11:12">
      <c r="K622" s="64"/>
      <c r="L622" s="64"/>
    </row>
    <row r="623" spans="11:12">
      <c r="K623" s="64"/>
      <c r="L623" s="64"/>
    </row>
    <row r="624" spans="11:12">
      <c r="K624" s="64"/>
      <c r="L624" s="64"/>
    </row>
    <row r="625" spans="11:12">
      <c r="K625" s="64"/>
      <c r="L625" s="64"/>
    </row>
    <row r="626" spans="11:12">
      <c r="K626" s="64"/>
      <c r="L626" s="64"/>
    </row>
    <row r="627" spans="11:12">
      <c r="K627" s="64"/>
      <c r="L627" s="64"/>
    </row>
    <row r="628" spans="11:12">
      <c r="K628" s="64"/>
      <c r="L628" s="64"/>
    </row>
    <row r="629" spans="11:12">
      <c r="K629" s="64"/>
      <c r="L629" s="64"/>
    </row>
    <row r="630" spans="11:12">
      <c r="K630" s="64"/>
      <c r="L630" s="64"/>
    </row>
    <row r="631" spans="11:12">
      <c r="K631" s="64"/>
      <c r="L631" s="64"/>
    </row>
    <row r="632" spans="11:12">
      <c r="K632" s="64"/>
      <c r="L632" s="64"/>
    </row>
    <row r="633" spans="11:12">
      <c r="K633" s="64"/>
      <c r="L633" s="64"/>
    </row>
    <row r="634" spans="11:12">
      <c r="K634" s="64"/>
      <c r="L634" s="64"/>
    </row>
    <row r="635" spans="11:12">
      <c r="K635" s="64"/>
      <c r="L635" s="64"/>
    </row>
    <row r="636" spans="11:12">
      <c r="K636" s="64"/>
      <c r="L636" s="64"/>
    </row>
    <row r="637" spans="11:12">
      <c r="K637" s="64"/>
      <c r="L637" s="64"/>
    </row>
    <row r="638" spans="11:12">
      <c r="K638" s="64"/>
      <c r="L638" s="64"/>
    </row>
    <row r="639" spans="11:12">
      <c r="K639" s="64"/>
      <c r="L639" s="64"/>
    </row>
    <row r="640" spans="11:12">
      <c r="K640" s="64"/>
      <c r="L640" s="64"/>
    </row>
    <row r="641" spans="11:12">
      <c r="K641" s="64"/>
      <c r="L641" s="64"/>
    </row>
    <row r="642" spans="11:12">
      <c r="K642" s="64"/>
      <c r="L642" s="64"/>
    </row>
    <row r="643" spans="11:12">
      <c r="K643" s="64"/>
      <c r="L643" s="64"/>
    </row>
    <row r="644" spans="11:12">
      <c r="K644" s="64"/>
      <c r="L644" s="64"/>
    </row>
    <row r="645" spans="11:12">
      <c r="K645" s="64"/>
      <c r="L645" s="64"/>
    </row>
    <row r="646" spans="11:12">
      <c r="K646" s="64"/>
      <c r="L646" s="64"/>
    </row>
    <row r="647" spans="11:12">
      <c r="K647" s="64"/>
      <c r="L647" s="64"/>
    </row>
    <row r="648" spans="11:12">
      <c r="K648" s="64"/>
      <c r="L648" s="64"/>
    </row>
    <row r="649" spans="11:12">
      <c r="K649" s="64"/>
      <c r="L649" s="64"/>
    </row>
    <row r="650" spans="11:12">
      <c r="K650" s="64"/>
      <c r="L650" s="64"/>
    </row>
    <row r="651" spans="11:12">
      <c r="K651" s="64"/>
      <c r="L651" s="64"/>
    </row>
    <row r="652" spans="11:12">
      <c r="K652" s="64"/>
      <c r="L652" s="64"/>
    </row>
    <row r="653" spans="11:12">
      <c r="K653" s="64"/>
      <c r="L653" s="64"/>
    </row>
    <row r="654" spans="11:12">
      <c r="K654" s="64"/>
      <c r="L654" s="64"/>
    </row>
    <row r="655" spans="11:12">
      <c r="K655" s="64"/>
      <c r="L655" s="64"/>
    </row>
    <row r="656" spans="11:12">
      <c r="K656" s="64"/>
      <c r="L656" s="64"/>
    </row>
    <row r="657" spans="11:12">
      <c r="K657" s="64"/>
      <c r="L657" s="64"/>
    </row>
    <row r="658" spans="11:12">
      <c r="K658" s="64"/>
      <c r="L658" s="64"/>
    </row>
    <row r="659" spans="11:12">
      <c r="K659" s="64"/>
      <c r="L659" s="64"/>
    </row>
    <row r="660" spans="11:12">
      <c r="K660" s="64"/>
      <c r="L660" s="64"/>
    </row>
    <row r="661" spans="11:12">
      <c r="K661" s="64"/>
      <c r="L661" s="64"/>
    </row>
    <row r="662" spans="11:12">
      <c r="K662" s="64"/>
      <c r="L662" s="64"/>
    </row>
    <row r="663" spans="11:12">
      <c r="K663" s="64"/>
      <c r="L663" s="64"/>
    </row>
    <row r="664" spans="11:12">
      <c r="K664" s="64"/>
      <c r="L664" s="64"/>
    </row>
    <row r="665" spans="11:12">
      <c r="K665" s="64"/>
      <c r="L665" s="64"/>
    </row>
    <row r="666" spans="11:12">
      <c r="K666" s="64"/>
      <c r="L666" s="64"/>
    </row>
    <row r="667" spans="11:12">
      <c r="K667" s="64"/>
      <c r="L667" s="64"/>
    </row>
    <row r="668" spans="11:12">
      <c r="K668" s="64"/>
      <c r="L668" s="64"/>
    </row>
    <row r="669" spans="11:12">
      <c r="K669" s="64"/>
      <c r="L669" s="64"/>
    </row>
    <row r="670" spans="11:12">
      <c r="K670" s="64"/>
      <c r="L670" s="64"/>
    </row>
    <row r="671" spans="11:12">
      <c r="K671" s="64"/>
      <c r="L671" s="64"/>
    </row>
    <row r="672" spans="11:12">
      <c r="K672" s="64"/>
      <c r="L672" s="64"/>
    </row>
    <row r="673" spans="11:12">
      <c r="K673" s="64"/>
      <c r="L673" s="64"/>
    </row>
    <row r="674" spans="11:12">
      <c r="K674" s="64"/>
      <c r="L674" s="64"/>
    </row>
    <row r="675" spans="11:12">
      <c r="K675" s="64"/>
      <c r="L675" s="64"/>
    </row>
    <row r="676" spans="11:12">
      <c r="K676" s="64"/>
      <c r="L676" s="64"/>
    </row>
    <row r="677" spans="11:12">
      <c r="K677" s="64"/>
      <c r="L677" s="64"/>
    </row>
    <row r="678" spans="11:12">
      <c r="K678" s="64"/>
      <c r="L678" s="64"/>
    </row>
    <row r="679" spans="11:12">
      <c r="K679" s="64"/>
      <c r="L679" s="64"/>
    </row>
    <row r="680" spans="11:12">
      <c r="K680" s="64"/>
      <c r="L680" s="64"/>
    </row>
    <row r="681" spans="11:12">
      <c r="K681" s="64"/>
      <c r="L681" s="64"/>
    </row>
    <row r="682" spans="11:12">
      <c r="K682" s="64"/>
      <c r="L682" s="64"/>
    </row>
    <row r="683" spans="11:12">
      <c r="K683" s="64"/>
      <c r="L683" s="64"/>
    </row>
    <row r="684" spans="11:12">
      <c r="K684" s="64"/>
      <c r="L684" s="64"/>
    </row>
    <row r="685" spans="11:12">
      <c r="K685" s="64"/>
      <c r="L685" s="64"/>
    </row>
    <row r="686" spans="11:12">
      <c r="K686" s="64"/>
      <c r="L686" s="64"/>
    </row>
    <row r="687" spans="11:12">
      <c r="K687" s="64"/>
      <c r="L687" s="64"/>
    </row>
    <row r="688" spans="11:12">
      <c r="K688" s="64"/>
      <c r="L688" s="64"/>
    </row>
    <row r="689" spans="11:12">
      <c r="K689" s="64"/>
      <c r="L689" s="64"/>
    </row>
    <row r="690" spans="11:12">
      <c r="K690" s="64"/>
      <c r="L690" s="64"/>
    </row>
    <row r="691" spans="11:12">
      <c r="K691" s="64"/>
      <c r="L691" s="64"/>
    </row>
    <row r="692" spans="11:12">
      <c r="K692" s="64"/>
      <c r="L692" s="64"/>
    </row>
    <row r="693" spans="11:12">
      <c r="K693" s="64"/>
      <c r="L693" s="64"/>
    </row>
    <row r="694" spans="11:12">
      <c r="K694" s="64"/>
      <c r="L694" s="64"/>
    </row>
    <row r="695" spans="11:12">
      <c r="K695" s="64"/>
      <c r="L695" s="64"/>
    </row>
    <row r="696" spans="11:12">
      <c r="K696" s="64"/>
      <c r="L696" s="64"/>
    </row>
    <row r="697" spans="11:12">
      <c r="K697" s="64"/>
      <c r="L697" s="64"/>
    </row>
    <row r="698" spans="11:12">
      <c r="K698" s="64"/>
      <c r="L698" s="64"/>
    </row>
    <row r="699" spans="11:12">
      <c r="K699" s="64"/>
      <c r="L699" s="64"/>
    </row>
    <row r="700" spans="11:12">
      <c r="K700" s="64"/>
      <c r="L700" s="64"/>
    </row>
    <row r="701" spans="11:12">
      <c r="K701" s="64"/>
      <c r="L701" s="64"/>
    </row>
    <row r="702" spans="11:12">
      <c r="K702" s="64"/>
      <c r="L702" s="64"/>
    </row>
    <row r="703" spans="11:12">
      <c r="K703" s="64"/>
      <c r="L703" s="64"/>
    </row>
    <row r="704" spans="11:12">
      <c r="K704" s="64"/>
      <c r="L704" s="64"/>
    </row>
    <row r="705" spans="11:12">
      <c r="K705" s="64"/>
      <c r="L705" s="64"/>
    </row>
    <row r="706" spans="11:12">
      <c r="K706" s="64"/>
      <c r="L706" s="64"/>
    </row>
    <row r="707" spans="11:12">
      <c r="K707" s="64"/>
      <c r="L707" s="64"/>
    </row>
    <row r="708" spans="11:12">
      <c r="K708" s="64"/>
      <c r="L708" s="64"/>
    </row>
    <row r="709" spans="11:12">
      <c r="K709" s="64"/>
      <c r="L709" s="64"/>
    </row>
    <row r="710" spans="11:12">
      <c r="K710" s="64"/>
      <c r="L710" s="64"/>
    </row>
    <row r="711" spans="11:12">
      <c r="K711" s="64"/>
      <c r="L711" s="64"/>
    </row>
    <row r="712" spans="11:12">
      <c r="K712" s="64"/>
      <c r="L712" s="64"/>
    </row>
    <row r="713" spans="11:12">
      <c r="K713" s="64"/>
      <c r="L713" s="64"/>
    </row>
    <row r="714" spans="11:12">
      <c r="K714" s="64"/>
      <c r="L714" s="64"/>
    </row>
    <row r="715" spans="11:12">
      <c r="K715" s="64"/>
      <c r="L715" s="64"/>
    </row>
    <row r="716" spans="11:12">
      <c r="K716" s="64"/>
      <c r="L716" s="64"/>
    </row>
    <row r="717" spans="11:12">
      <c r="K717" s="64"/>
      <c r="L717" s="64"/>
    </row>
    <row r="718" spans="11:12">
      <c r="K718" s="64"/>
      <c r="L718" s="64"/>
    </row>
    <row r="719" spans="11:12">
      <c r="K719" s="64"/>
      <c r="L719" s="64"/>
    </row>
    <row r="720" spans="11:12">
      <c r="K720" s="64"/>
      <c r="L720" s="64"/>
    </row>
    <row r="721" spans="11:12">
      <c r="K721" s="64"/>
      <c r="L721" s="64"/>
    </row>
    <row r="722" spans="11:12">
      <c r="K722" s="64"/>
      <c r="L722" s="64"/>
    </row>
    <row r="723" spans="11:12">
      <c r="K723" s="64"/>
      <c r="L723" s="64"/>
    </row>
    <row r="724" spans="11:12">
      <c r="K724" s="64"/>
      <c r="L724" s="64"/>
    </row>
    <row r="725" spans="11:12">
      <c r="K725" s="64"/>
      <c r="L725" s="64"/>
    </row>
    <row r="726" spans="11:12">
      <c r="K726" s="64"/>
      <c r="L726" s="64"/>
    </row>
    <row r="727" spans="11:12">
      <c r="K727" s="64"/>
      <c r="L727" s="64"/>
    </row>
    <row r="728" spans="11:12">
      <c r="K728" s="64"/>
      <c r="L728" s="64"/>
    </row>
    <row r="729" spans="11:12">
      <c r="K729" s="64"/>
      <c r="L729" s="64"/>
    </row>
    <row r="730" spans="11:12">
      <c r="K730" s="64"/>
      <c r="L730" s="64"/>
    </row>
    <row r="731" spans="11:12">
      <c r="K731" s="64"/>
      <c r="L731" s="64"/>
    </row>
    <row r="732" spans="11:12">
      <c r="K732" s="64"/>
      <c r="L732" s="64"/>
    </row>
    <row r="733" spans="11:12">
      <c r="K733" s="64"/>
      <c r="L733" s="64"/>
    </row>
    <row r="734" spans="11:12">
      <c r="K734" s="64"/>
      <c r="L734" s="64"/>
    </row>
    <row r="735" spans="11:12">
      <c r="K735" s="64"/>
      <c r="L735" s="64"/>
    </row>
    <row r="736" spans="11:12">
      <c r="K736" s="64"/>
      <c r="L736" s="64"/>
    </row>
    <row r="737" spans="11:12">
      <c r="K737" s="64"/>
      <c r="L737" s="64"/>
    </row>
    <row r="738" spans="11:12">
      <c r="K738" s="64"/>
      <c r="L738" s="64"/>
    </row>
    <row r="739" spans="11:12">
      <c r="K739" s="64"/>
      <c r="L739" s="64"/>
    </row>
    <row r="740" spans="11:12">
      <c r="K740" s="64"/>
      <c r="L740" s="64"/>
    </row>
    <row r="741" spans="11:12">
      <c r="K741" s="64"/>
      <c r="L741" s="64"/>
    </row>
    <row r="742" spans="11:12">
      <c r="K742" s="64"/>
      <c r="L742" s="64"/>
    </row>
    <row r="743" spans="11:12">
      <c r="K743" s="64"/>
      <c r="L743" s="64"/>
    </row>
    <row r="744" spans="11:12">
      <c r="K744" s="64"/>
      <c r="L744" s="64"/>
    </row>
    <row r="745" spans="11:12">
      <c r="K745" s="64"/>
      <c r="L745" s="64"/>
    </row>
    <row r="746" spans="11:12">
      <c r="K746" s="64"/>
      <c r="L746" s="64"/>
    </row>
    <row r="747" spans="11:12">
      <c r="K747" s="64"/>
      <c r="L747" s="64"/>
    </row>
    <row r="748" spans="11:12">
      <c r="K748" s="64"/>
      <c r="L748" s="64"/>
    </row>
    <row r="749" spans="11:12">
      <c r="K749" s="64"/>
      <c r="L749" s="64"/>
    </row>
    <row r="750" spans="11:12">
      <c r="K750" s="64"/>
      <c r="L750" s="64"/>
    </row>
    <row r="751" spans="11:12">
      <c r="K751" s="64"/>
      <c r="L751" s="64"/>
    </row>
    <row r="752" spans="11:12">
      <c r="K752" s="64"/>
      <c r="L752" s="64"/>
    </row>
    <row r="753" spans="11:12">
      <c r="K753" s="64"/>
      <c r="L753" s="64"/>
    </row>
    <row r="754" spans="11:12">
      <c r="K754" s="64"/>
      <c r="L754" s="64"/>
    </row>
    <row r="755" spans="11:12">
      <c r="K755" s="64"/>
      <c r="L755" s="64"/>
    </row>
    <row r="756" spans="11:12">
      <c r="K756" s="64"/>
      <c r="L756" s="64"/>
    </row>
    <row r="757" spans="11:12">
      <c r="K757" s="64"/>
      <c r="L757" s="64"/>
    </row>
    <row r="758" spans="11:12">
      <c r="K758" s="64"/>
      <c r="L758" s="64"/>
    </row>
    <row r="759" spans="11:12">
      <c r="K759" s="64"/>
      <c r="L759" s="64"/>
    </row>
    <row r="760" spans="11:12">
      <c r="K760" s="64"/>
      <c r="L760" s="64"/>
    </row>
    <row r="761" spans="11:12">
      <c r="K761" s="64"/>
      <c r="L761" s="64"/>
    </row>
    <row r="762" spans="11:12">
      <c r="K762" s="64"/>
      <c r="L762" s="64"/>
    </row>
    <row r="763" spans="11:12">
      <c r="K763" s="64"/>
      <c r="L763" s="64"/>
    </row>
    <row r="764" spans="11:12">
      <c r="K764" s="64"/>
      <c r="L764" s="64"/>
    </row>
    <row r="765" spans="11:12">
      <c r="K765" s="64"/>
      <c r="L765" s="64"/>
    </row>
    <row r="766" spans="11:12">
      <c r="K766" s="64"/>
      <c r="L766" s="64"/>
    </row>
    <row r="767" spans="11:12">
      <c r="K767" s="64"/>
      <c r="L767" s="64"/>
    </row>
    <row r="768" spans="11:12">
      <c r="K768" s="64"/>
      <c r="L768" s="64"/>
    </row>
    <row r="769" spans="11:12">
      <c r="K769" s="64"/>
      <c r="L769" s="64"/>
    </row>
    <row r="770" spans="11:12">
      <c r="K770" s="64"/>
      <c r="L770" s="64"/>
    </row>
    <row r="771" spans="11:12">
      <c r="K771" s="64"/>
      <c r="L771" s="64"/>
    </row>
    <row r="772" spans="11:12">
      <c r="K772" s="64"/>
      <c r="L772" s="64"/>
    </row>
    <row r="773" spans="11:12">
      <c r="K773" s="64"/>
      <c r="L773" s="64"/>
    </row>
    <row r="774" spans="11:12">
      <c r="K774" s="64"/>
      <c r="L774" s="64"/>
    </row>
    <row r="775" spans="11:12">
      <c r="K775" s="64"/>
      <c r="L775" s="64"/>
    </row>
    <row r="776" spans="11:12">
      <c r="K776" s="64"/>
      <c r="L776" s="64"/>
    </row>
    <row r="777" spans="11:12">
      <c r="K777" s="64"/>
      <c r="L777" s="64"/>
    </row>
    <row r="778" spans="11:12">
      <c r="K778" s="64"/>
      <c r="L778" s="64"/>
    </row>
    <row r="779" spans="11:12">
      <c r="K779" s="64"/>
      <c r="L779" s="64"/>
    </row>
    <row r="780" spans="11:12">
      <c r="K780" s="64"/>
      <c r="L780" s="64"/>
    </row>
    <row r="781" spans="11:12">
      <c r="K781" s="64"/>
      <c r="L781" s="64"/>
    </row>
    <row r="782" spans="11:12">
      <c r="K782" s="64"/>
      <c r="L782" s="64"/>
    </row>
    <row r="783" spans="11:12">
      <c r="K783" s="64"/>
      <c r="L783" s="64"/>
    </row>
    <row r="784" spans="11:12">
      <c r="K784" s="64"/>
      <c r="L784" s="64"/>
    </row>
    <row r="785" spans="11:12">
      <c r="K785" s="64"/>
      <c r="L785" s="64"/>
    </row>
    <row r="786" spans="11:12">
      <c r="K786" s="64"/>
      <c r="L786" s="64"/>
    </row>
    <row r="787" spans="11:12">
      <c r="K787" s="64"/>
      <c r="L787" s="64"/>
    </row>
    <row r="788" spans="11:12">
      <c r="K788" s="64"/>
      <c r="L788" s="64"/>
    </row>
    <row r="789" spans="11:12">
      <c r="K789" s="64"/>
      <c r="L789" s="64"/>
    </row>
    <row r="790" spans="11:12">
      <c r="K790" s="64"/>
      <c r="L790" s="64"/>
    </row>
    <row r="791" spans="11:12">
      <c r="K791" s="64"/>
      <c r="L791" s="64"/>
    </row>
    <row r="792" spans="11:12">
      <c r="K792" s="64"/>
      <c r="L792" s="64"/>
    </row>
    <row r="793" spans="11:12">
      <c r="K793" s="64"/>
      <c r="L793" s="64"/>
    </row>
    <row r="794" spans="11:12">
      <c r="K794" s="64"/>
      <c r="L794" s="64"/>
    </row>
    <row r="795" spans="11:12">
      <c r="K795" s="64"/>
      <c r="L795" s="64"/>
    </row>
    <row r="796" spans="11:12">
      <c r="K796" s="64"/>
      <c r="L796" s="64"/>
    </row>
    <row r="797" spans="11:12">
      <c r="K797" s="64"/>
      <c r="L797" s="64"/>
    </row>
    <row r="798" spans="11:12">
      <c r="K798" s="64"/>
      <c r="L798" s="64"/>
    </row>
    <row r="799" spans="11:12">
      <c r="K799" s="64"/>
      <c r="L799" s="64"/>
    </row>
    <row r="800" spans="11:12">
      <c r="K800" s="64"/>
      <c r="L800" s="64"/>
    </row>
    <row r="801" spans="11:12">
      <c r="K801" s="64"/>
      <c r="L801" s="64"/>
    </row>
    <row r="802" spans="11:12">
      <c r="K802" s="64"/>
      <c r="L802" s="64"/>
    </row>
    <row r="803" spans="11:12">
      <c r="K803" s="64"/>
      <c r="L803" s="64"/>
    </row>
    <row r="804" spans="11:12">
      <c r="K804" s="64"/>
      <c r="L804" s="64"/>
    </row>
    <row r="805" spans="11:12">
      <c r="K805" s="64"/>
      <c r="L805" s="64"/>
    </row>
    <row r="806" spans="11:12">
      <c r="K806" s="64"/>
      <c r="L806" s="64"/>
    </row>
    <row r="807" spans="11:12">
      <c r="K807" s="64"/>
      <c r="L807" s="64"/>
    </row>
    <row r="808" spans="11:12">
      <c r="K808" s="64"/>
      <c r="L808" s="64"/>
    </row>
    <row r="809" spans="11:12">
      <c r="K809" s="64"/>
      <c r="L809" s="64"/>
    </row>
    <row r="810" spans="11:12">
      <c r="K810" s="64"/>
      <c r="L810" s="64"/>
    </row>
    <row r="811" spans="11:12">
      <c r="K811" s="64"/>
      <c r="L811" s="64"/>
    </row>
    <row r="812" spans="11:12">
      <c r="K812" s="64"/>
      <c r="L812" s="64"/>
    </row>
    <row r="813" spans="11:12">
      <c r="K813" s="64"/>
      <c r="L813" s="64"/>
    </row>
    <row r="814" spans="11:12">
      <c r="K814" s="64"/>
      <c r="L814" s="64"/>
    </row>
    <row r="815" spans="11:12">
      <c r="K815" s="64"/>
      <c r="L815" s="64"/>
    </row>
    <row r="816" spans="11:12">
      <c r="K816" s="64"/>
      <c r="L816" s="64"/>
    </row>
    <row r="817" spans="11:12">
      <c r="K817" s="64"/>
      <c r="L817" s="64"/>
    </row>
    <row r="818" spans="11:12">
      <c r="K818" s="64"/>
      <c r="L818" s="64"/>
    </row>
    <row r="819" spans="11:12">
      <c r="K819" s="64"/>
      <c r="L819" s="64"/>
    </row>
    <row r="820" spans="11:12">
      <c r="K820" s="64"/>
      <c r="L820" s="64"/>
    </row>
    <row r="821" spans="11:12">
      <c r="K821" s="64"/>
      <c r="L821" s="64"/>
    </row>
    <row r="822" spans="11:12">
      <c r="K822" s="64"/>
      <c r="L822" s="64"/>
    </row>
    <row r="823" spans="11:12">
      <c r="K823" s="64"/>
      <c r="L823" s="64"/>
    </row>
    <row r="824" spans="11:12">
      <c r="K824" s="64"/>
      <c r="L824" s="64"/>
    </row>
    <row r="825" spans="11:12">
      <c r="K825" s="64"/>
      <c r="L825" s="64"/>
    </row>
    <row r="826" spans="11:12">
      <c r="K826" s="64"/>
      <c r="L826" s="64"/>
    </row>
    <row r="827" spans="11:12">
      <c r="K827" s="64"/>
      <c r="L827" s="64"/>
    </row>
    <row r="828" spans="11:12">
      <c r="K828" s="64"/>
      <c r="L828" s="64"/>
    </row>
    <row r="829" spans="11:12">
      <c r="K829" s="64"/>
      <c r="L829" s="64"/>
    </row>
    <row r="830" spans="11:12">
      <c r="K830" s="64"/>
      <c r="L830" s="64"/>
    </row>
    <row r="831" spans="11:12">
      <c r="K831" s="64"/>
      <c r="L831" s="64"/>
    </row>
    <row r="832" spans="11:12">
      <c r="K832" s="64"/>
      <c r="L832" s="64"/>
    </row>
    <row r="833" spans="11:12">
      <c r="K833" s="64"/>
      <c r="L833" s="64"/>
    </row>
    <row r="834" spans="11:12">
      <c r="K834" s="64"/>
      <c r="L834" s="64"/>
    </row>
    <row r="835" spans="11:12">
      <c r="K835" s="64"/>
      <c r="L835" s="64"/>
    </row>
    <row r="836" spans="11:12">
      <c r="K836" s="64"/>
      <c r="L836" s="64"/>
    </row>
    <row r="837" spans="11:12">
      <c r="K837" s="64"/>
      <c r="L837" s="64"/>
    </row>
    <row r="838" spans="11:12">
      <c r="K838" s="64"/>
      <c r="L838" s="64"/>
    </row>
    <row r="839" spans="11:12">
      <c r="K839" s="64"/>
      <c r="L839" s="64"/>
    </row>
    <row r="840" spans="11:12">
      <c r="K840" s="64"/>
      <c r="L840" s="64"/>
    </row>
    <row r="841" spans="11:12">
      <c r="K841" s="64"/>
      <c r="L841" s="64"/>
    </row>
    <row r="842" spans="11:12">
      <c r="K842" s="64"/>
      <c r="L842" s="64"/>
    </row>
    <row r="843" spans="11:12">
      <c r="K843" s="64"/>
      <c r="L843" s="64"/>
    </row>
    <row r="844" spans="11:12">
      <c r="K844" s="64"/>
      <c r="L844" s="64"/>
    </row>
    <row r="845" spans="11:12">
      <c r="K845" s="64"/>
      <c r="L845" s="64"/>
    </row>
    <row r="846" spans="11:12">
      <c r="K846" s="64"/>
      <c r="L846" s="64"/>
    </row>
    <row r="847" spans="11:12">
      <c r="K847" s="64"/>
      <c r="L847" s="64"/>
    </row>
    <row r="848" spans="11:12">
      <c r="K848" s="64"/>
      <c r="L848" s="64"/>
    </row>
    <row r="849" spans="11:12">
      <c r="K849" s="64"/>
      <c r="L849" s="64"/>
    </row>
    <row r="850" spans="11:12">
      <c r="K850" s="64"/>
      <c r="L850" s="64"/>
    </row>
    <row r="851" spans="11:12">
      <c r="K851" s="64"/>
      <c r="L851" s="64"/>
    </row>
    <row r="852" spans="11:12">
      <c r="K852" s="64"/>
      <c r="L852" s="64"/>
    </row>
    <row r="853" spans="11:12">
      <c r="K853" s="64"/>
      <c r="L853" s="64"/>
    </row>
    <row r="854" spans="11:12">
      <c r="K854" s="64"/>
      <c r="L854" s="64"/>
    </row>
    <row r="855" spans="11:12">
      <c r="K855" s="64"/>
      <c r="L855" s="64"/>
    </row>
    <row r="856" spans="11:12">
      <c r="K856" s="64"/>
      <c r="L856" s="64"/>
    </row>
    <row r="857" spans="11:12">
      <c r="K857" s="64"/>
      <c r="L857" s="64"/>
    </row>
    <row r="858" spans="11:12">
      <c r="K858" s="64"/>
      <c r="L858" s="64"/>
    </row>
    <row r="859" spans="11:12">
      <c r="K859" s="64"/>
      <c r="L859" s="64"/>
    </row>
    <row r="860" spans="11:12">
      <c r="K860" s="64"/>
      <c r="L860" s="64"/>
    </row>
    <row r="861" spans="11:12">
      <c r="K861" s="64"/>
      <c r="L861" s="64"/>
    </row>
    <row r="862" spans="11:12">
      <c r="K862" s="64"/>
      <c r="L862" s="64"/>
    </row>
    <row r="863" spans="11:12">
      <c r="K863" s="64"/>
      <c r="L863" s="64"/>
    </row>
    <row r="864" spans="11:12">
      <c r="K864" s="64"/>
      <c r="L864" s="64"/>
    </row>
    <row r="865" spans="11:12">
      <c r="K865" s="64"/>
      <c r="L865" s="64"/>
    </row>
    <row r="866" spans="11:12">
      <c r="K866" s="64"/>
      <c r="L866" s="64"/>
    </row>
    <row r="867" spans="11:12">
      <c r="K867" s="64"/>
      <c r="L867" s="64"/>
    </row>
    <row r="868" spans="11:12">
      <c r="K868" s="64"/>
      <c r="L868" s="64"/>
    </row>
    <row r="869" spans="11:12">
      <c r="K869" s="64"/>
      <c r="L869" s="64"/>
    </row>
    <row r="870" spans="11:12">
      <c r="K870" s="64"/>
      <c r="L870" s="64"/>
    </row>
    <row r="871" spans="11:12">
      <c r="K871" s="64"/>
      <c r="L871" s="64"/>
    </row>
    <row r="872" spans="11:12">
      <c r="K872" s="64"/>
      <c r="L872" s="64"/>
    </row>
    <row r="873" spans="11:12">
      <c r="K873" s="64"/>
      <c r="L873" s="64"/>
    </row>
    <row r="874" spans="11:12">
      <c r="K874" s="64"/>
      <c r="L874" s="64"/>
    </row>
    <row r="875" spans="11:12">
      <c r="K875" s="64"/>
      <c r="L875" s="64"/>
    </row>
    <row r="876" spans="11:12">
      <c r="K876" s="64"/>
      <c r="L876" s="64"/>
    </row>
    <row r="877" spans="11:12">
      <c r="K877" s="64"/>
      <c r="L877" s="64"/>
    </row>
    <row r="878" spans="11:12">
      <c r="K878" s="64"/>
      <c r="L878" s="64"/>
    </row>
    <row r="879" spans="11:12">
      <c r="K879" s="64"/>
      <c r="L879" s="64"/>
    </row>
    <row r="880" spans="11:12">
      <c r="K880" s="64"/>
      <c r="L880" s="64"/>
    </row>
    <row r="881" spans="11:12">
      <c r="K881" s="64"/>
      <c r="L881" s="64"/>
    </row>
    <row r="882" spans="11:12">
      <c r="K882" s="64"/>
      <c r="L882" s="64"/>
    </row>
    <row r="883" spans="11:12">
      <c r="K883" s="64"/>
      <c r="L883" s="64"/>
    </row>
    <row r="884" spans="11:12">
      <c r="K884" s="64"/>
      <c r="L884" s="64"/>
    </row>
    <row r="885" spans="11:12">
      <c r="K885" s="64"/>
      <c r="L885" s="64"/>
    </row>
    <row r="886" spans="11:12">
      <c r="K886" s="64"/>
      <c r="L886" s="64"/>
    </row>
    <row r="887" spans="11:12">
      <c r="K887" s="64"/>
      <c r="L887" s="64"/>
    </row>
    <row r="888" spans="11:12">
      <c r="K888" s="64"/>
      <c r="L888" s="64"/>
    </row>
    <row r="889" spans="11:12">
      <c r="K889" s="64"/>
      <c r="L889" s="64"/>
    </row>
    <row r="890" spans="11:12">
      <c r="K890" s="64"/>
      <c r="L890" s="64"/>
    </row>
    <row r="891" spans="11:12">
      <c r="K891" s="64"/>
      <c r="L891" s="64"/>
    </row>
    <row r="892" spans="11:12">
      <c r="K892" s="64"/>
      <c r="L892" s="64"/>
    </row>
    <row r="893" spans="11:12">
      <c r="K893" s="64"/>
      <c r="L893" s="64"/>
    </row>
    <row r="894" spans="11:12">
      <c r="K894" s="64"/>
      <c r="L894" s="64"/>
    </row>
    <row r="895" spans="11:12">
      <c r="K895" s="64"/>
      <c r="L895" s="64"/>
    </row>
    <row r="896" spans="11:12">
      <c r="K896" s="64"/>
      <c r="L896" s="64"/>
    </row>
    <row r="897" spans="11:12">
      <c r="K897" s="64"/>
      <c r="L897" s="64"/>
    </row>
    <row r="898" spans="11:12">
      <c r="K898" s="64"/>
      <c r="L898" s="64"/>
    </row>
    <row r="899" spans="11:12">
      <c r="K899" s="64"/>
      <c r="L899" s="64"/>
    </row>
    <row r="900" spans="11:12">
      <c r="K900" s="64"/>
      <c r="L900" s="64"/>
    </row>
    <row r="901" spans="11:12">
      <c r="K901" s="64"/>
      <c r="L901" s="64"/>
    </row>
    <row r="902" spans="11:12">
      <c r="K902" s="64"/>
      <c r="L902" s="64"/>
    </row>
    <row r="903" spans="11:12">
      <c r="K903" s="64"/>
      <c r="L903" s="64"/>
    </row>
    <row r="904" spans="11:12">
      <c r="K904" s="64"/>
      <c r="L904" s="64"/>
    </row>
    <row r="905" spans="11:12">
      <c r="K905" s="64"/>
      <c r="L905" s="64"/>
    </row>
    <row r="906" spans="11:12">
      <c r="K906" s="64"/>
      <c r="L906" s="64"/>
    </row>
    <row r="907" spans="11:12">
      <c r="K907" s="64"/>
      <c r="L907" s="64"/>
    </row>
    <row r="908" spans="11:12">
      <c r="K908" s="64"/>
      <c r="L908" s="64"/>
    </row>
    <row r="909" spans="11:12">
      <c r="K909" s="64"/>
      <c r="L909" s="64"/>
    </row>
    <row r="910" spans="11:12">
      <c r="K910" s="64"/>
      <c r="L910" s="64"/>
    </row>
    <row r="911" spans="11:12">
      <c r="K911" s="64"/>
      <c r="L911" s="64"/>
    </row>
    <row r="912" spans="11:12">
      <c r="K912" s="64"/>
      <c r="L912" s="64"/>
    </row>
    <row r="913" spans="11:12">
      <c r="K913" s="64"/>
      <c r="L913" s="64"/>
    </row>
    <row r="914" spans="11:12">
      <c r="K914" s="64"/>
      <c r="L914" s="64"/>
    </row>
    <row r="915" spans="11:12">
      <c r="K915" s="64"/>
      <c r="L915" s="64"/>
    </row>
    <row r="916" spans="11:12">
      <c r="K916" s="64"/>
      <c r="L916" s="64"/>
    </row>
    <row r="917" spans="11:12">
      <c r="K917" s="64"/>
      <c r="L917" s="64"/>
    </row>
    <row r="918" spans="11:12">
      <c r="K918" s="64"/>
      <c r="L918" s="64"/>
    </row>
    <row r="919" spans="11:12">
      <c r="K919" s="64"/>
      <c r="L919" s="64"/>
    </row>
    <row r="920" spans="11:12">
      <c r="K920" s="64"/>
      <c r="L920" s="64"/>
    </row>
    <row r="921" spans="11:12">
      <c r="K921" s="64"/>
      <c r="L921" s="64"/>
    </row>
    <row r="922" spans="11:12">
      <c r="K922" s="64"/>
      <c r="L922" s="64"/>
    </row>
    <row r="923" spans="11:12">
      <c r="K923" s="64"/>
      <c r="L923" s="64"/>
    </row>
    <row r="924" spans="11:12">
      <c r="K924" s="64"/>
      <c r="L924" s="64"/>
    </row>
    <row r="925" spans="11:12">
      <c r="K925" s="64"/>
      <c r="L925" s="64"/>
    </row>
    <row r="926" spans="11:12">
      <c r="K926" s="64"/>
      <c r="L926" s="64"/>
    </row>
    <row r="927" spans="11:12">
      <c r="K927" s="64"/>
      <c r="L927" s="64"/>
    </row>
    <row r="928" spans="11:12">
      <c r="K928" s="64"/>
      <c r="L928" s="64"/>
    </row>
    <row r="929" spans="11:12">
      <c r="K929" s="64"/>
      <c r="L929" s="64"/>
    </row>
    <row r="930" spans="11:12">
      <c r="K930" s="64"/>
      <c r="L930" s="64"/>
    </row>
    <row r="931" spans="11:12">
      <c r="K931" s="64"/>
      <c r="L931" s="64"/>
    </row>
    <row r="932" spans="11:12">
      <c r="K932" s="64"/>
      <c r="L932" s="64"/>
    </row>
    <row r="933" spans="11:12">
      <c r="K933" s="64"/>
      <c r="L933" s="64"/>
    </row>
    <row r="934" spans="11:12">
      <c r="K934" s="64"/>
      <c r="L934" s="64"/>
    </row>
    <row r="935" spans="11:12">
      <c r="K935" s="64"/>
      <c r="L935" s="64"/>
    </row>
    <row r="936" spans="11:12">
      <c r="K936" s="64"/>
      <c r="L936" s="64"/>
    </row>
    <row r="937" spans="11:12">
      <c r="K937" s="64"/>
      <c r="L937" s="64"/>
    </row>
    <row r="938" spans="11:12">
      <c r="K938" s="64"/>
      <c r="L938" s="64"/>
    </row>
    <row r="939" spans="11:12">
      <c r="K939" s="64"/>
      <c r="L939" s="64"/>
    </row>
    <row r="940" spans="11:12">
      <c r="K940" s="64"/>
      <c r="L940" s="64"/>
    </row>
    <row r="941" spans="11:12">
      <c r="K941" s="64"/>
      <c r="L941" s="64"/>
    </row>
    <row r="942" spans="11:12">
      <c r="K942" s="64"/>
      <c r="L942" s="64"/>
    </row>
    <row r="943" spans="11:12">
      <c r="K943" s="64"/>
      <c r="L943" s="64"/>
    </row>
    <row r="944" spans="11:12">
      <c r="K944" s="64"/>
      <c r="L944" s="64"/>
    </row>
    <row r="945" spans="11:12">
      <c r="K945" s="64"/>
      <c r="L945" s="64"/>
    </row>
    <row r="946" spans="11:12">
      <c r="K946" s="64"/>
      <c r="L946" s="64"/>
    </row>
    <row r="947" spans="11:12">
      <c r="K947" s="64"/>
      <c r="L947" s="64"/>
    </row>
    <row r="948" spans="11:12">
      <c r="K948" s="64"/>
      <c r="L948" s="64"/>
    </row>
    <row r="949" spans="11:12">
      <c r="K949" s="64"/>
      <c r="L949" s="64"/>
    </row>
    <row r="950" spans="11:12">
      <c r="K950" s="64"/>
      <c r="L950" s="64"/>
    </row>
    <row r="951" spans="11:12">
      <c r="K951" s="64"/>
      <c r="L951" s="64"/>
    </row>
    <row r="952" spans="11:12">
      <c r="K952" s="64"/>
      <c r="L952" s="64"/>
    </row>
    <row r="953" spans="11:12">
      <c r="K953" s="64"/>
      <c r="L953" s="64"/>
    </row>
    <row r="954" spans="11:12">
      <c r="K954" s="64"/>
      <c r="L954" s="64"/>
    </row>
    <row r="955" spans="11:12">
      <c r="K955" s="64"/>
      <c r="L955" s="64"/>
    </row>
    <row r="956" spans="11:12">
      <c r="K956" s="64"/>
      <c r="L956" s="64"/>
    </row>
    <row r="957" spans="11:12">
      <c r="K957" s="64"/>
      <c r="L957" s="64"/>
    </row>
    <row r="958" spans="11:12">
      <c r="K958" s="64"/>
      <c r="L958" s="64"/>
    </row>
    <row r="959" spans="11:12">
      <c r="K959" s="64"/>
      <c r="L959" s="64"/>
    </row>
    <row r="960" spans="11:12">
      <c r="K960" s="64"/>
      <c r="L960" s="64"/>
    </row>
    <row r="961" spans="11:12">
      <c r="K961" s="64"/>
      <c r="L961" s="64"/>
    </row>
    <row r="962" spans="11:12">
      <c r="K962" s="64"/>
      <c r="L962" s="64"/>
    </row>
    <row r="963" spans="11:12">
      <c r="K963" s="64"/>
      <c r="L963" s="64"/>
    </row>
    <row r="964" spans="11:12">
      <c r="K964" s="64"/>
      <c r="L964" s="64"/>
    </row>
    <row r="965" spans="11:12">
      <c r="K965" s="64"/>
      <c r="L965" s="64"/>
    </row>
    <row r="966" spans="11:12">
      <c r="K966" s="64"/>
      <c r="L966" s="64"/>
    </row>
    <row r="967" spans="11:12">
      <c r="K967" s="64"/>
      <c r="L967" s="64"/>
    </row>
    <row r="968" spans="11:12">
      <c r="K968" s="64"/>
      <c r="L968" s="64"/>
    </row>
    <row r="969" spans="11:12">
      <c r="K969" s="64"/>
      <c r="L969" s="64"/>
    </row>
    <row r="970" spans="11:12">
      <c r="K970" s="64"/>
      <c r="L970" s="64"/>
    </row>
    <row r="971" spans="11:12">
      <c r="K971" s="64"/>
      <c r="L971" s="64"/>
    </row>
    <row r="972" spans="11:12">
      <c r="K972" s="64"/>
      <c r="L972" s="64"/>
    </row>
    <row r="973" spans="11:12">
      <c r="K973" s="64"/>
      <c r="L973" s="64"/>
    </row>
    <row r="974" spans="11:12">
      <c r="K974" s="64"/>
      <c r="L974" s="64"/>
    </row>
    <row r="975" spans="11:12">
      <c r="K975" s="64"/>
      <c r="L975" s="64"/>
    </row>
    <row r="976" spans="11:12">
      <c r="K976" s="64"/>
      <c r="L976" s="64"/>
    </row>
    <row r="977" spans="11:12">
      <c r="K977" s="64"/>
      <c r="L977" s="64"/>
    </row>
    <row r="978" spans="11:12">
      <c r="K978" s="64"/>
      <c r="L978" s="64"/>
    </row>
    <row r="979" spans="11:12">
      <c r="K979" s="64"/>
      <c r="L979" s="64"/>
    </row>
    <row r="980" spans="11:12">
      <c r="K980" s="64"/>
      <c r="L980" s="64"/>
    </row>
    <row r="981" spans="11:12">
      <c r="K981" s="64"/>
      <c r="L981" s="64"/>
    </row>
    <row r="982" spans="11:12">
      <c r="K982" s="64"/>
      <c r="L982" s="64"/>
    </row>
    <row r="983" spans="11:12">
      <c r="K983" s="64"/>
      <c r="L983" s="64"/>
    </row>
    <row r="984" spans="11:12">
      <c r="K984" s="64"/>
      <c r="L984" s="64"/>
    </row>
    <row r="985" spans="11:12">
      <c r="K985" s="64"/>
      <c r="L985" s="64"/>
    </row>
    <row r="986" spans="11:12">
      <c r="K986" s="64"/>
      <c r="L986" s="64"/>
    </row>
    <row r="987" spans="11:12">
      <c r="K987" s="64"/>
      <c r="L987" s="64"/>
    </row>
    <row r="988" spans="11:12">
      <c r="K988" s="64"/>
      <c r="L988" s="64"/>
    </row>
    <row r="989" spans="11:12">
      <c r="K989" s="64"/>
      <c r="L989" s="64"/>
    </row>
    <row r="990" spans="11:12">
      <c r="K990" s="64"/>
      <c r="L990" s="64"/>
    </row>
    <row r="991" spans="11:12">
      <c r="K991" s="64"/>
      <c r="L991" s="64"/>
    </row>
    <row r="992" spans="11:12">
      <c r="K992" s="64"/>
      <c r="L992" s="64"/>
    </row>
    <row r="993" spans="11:12">
      <c r="K993" s="64"/>
      <c r="L993" s="64"/>
    </row>
    <row r="994" spans="11:12">
      <c r="K994" s="64"/>
      <c r="L994" s="64"/>
    </row>
    <row r="995" spans="11:12">
      <c r="K995" s="64"/>
      <c r="L995" s="64"/>
    </row>
    <row r="996" spans="11:12">
      <c r="K996" s="64"/>
      <c r="L996" s="64"/>
    </row>
    <row r="997" spans="11:12">
      <c r="K997" s="64"/>
      <c r="L997" s="64"/>
    </row>
    <row r="998" spans="11:12">
      <c r="K998" s="64"/>
      <c r="L998" s="64"/>
    </row>
    <row r="999" spans="11:12">
      <c r="K999" s="64"/>
      <c r="L999" s="64"/>
    </row>
    <row r="1000" spans="11:12">
      <c r="K1000" s="64"/>
      <c r="L1000" s="64"/>
    </row>
    <row r="1001" spans="11:12">
      <c r="K1001" s="64"/>
      <c r="L1001" s="64"/>
    </row>
    <row r="1002" spans="11:12">
      <c r="K1002" s="64"/>
      <c r="L1002" s="64"/>
    </row>
    <row r="1003" spans="11:12">
      <c r="K1003" s="64"/>
      <c r="L1003" s="64"/>
    </row>
    <row r="1004" spans="11:12">
      <c r="K1004" s="64"/>
      <c r="L1004" s="64"/>
    </row>
    <row r="1005" spans="11:12">
      <c r="K1005" s="64"/>
      <c r="L1005" s="64"/>
    </row>
    <row r="1006" spans="11:12">
      <c r="K1006" s="64"/>
      <c r="L1006" s="64"/>
    </row>
    <row r="1007" spans="11:12">
      <c r="K1007" s="64"/>
      <c r="L1007" s="64"/>
    </row>
    <row r="1008" spans="11:12">
      <c r="K1008" s="64"/>
      <c r="L1008" s="64"/>
    </row>
    <row r="1009" spans="11:12">
      <c r="K1009" s="64"/>
      <c r="L1009" s="64"/>
    </row>
    <row r="1010" spans="11:12">
      <c r="K1010" s="64"/>
      <c r="L1010" s="64"/>
    </row>
    <row r="1011" spans="11:12">
      <c r="K1011" s="64"/>
      <c r="L1011" s="64"/>
    </row>
    <row r="1012" spans="11:12">
      <c r="K1012" s="64"/>
      <c r="L1012" s="64"/>
    </row>
    <row r="1013" spans="11:12">
      <c r="K1013" s="64"/>
      <c r="L1013" s="64"/>
    </row>
    <row r="1014" spans="11:12">
      <c r="K1014" s="64"/>
      <c r="L1014" s="64"/>
    </row>
    <row r="1015" spans="11:12">
      <c r="K1015" s="64"/>
      <c r="L1015" s="64"/>
    </row>
    <row r="1016" spans="11:12">
      <c r="K1016" s="64"/>
      <c r="L1016" s="64"/>
    </row>
    <row r="1017" spans="11:12">
      <c r="K1017" s="64"/>
      <c r="L1017" s="64"/>
    </row>
    <row r="1018" spans="11:12">
      <c r="K1018" s="64"/>
      <c r="L1018" s="64"/>
    </row>
    <row r="1019" spans="11:12">
      <c r="K1019" s="64"/>
      <c r="L1019" s="64"/>
    </row>
    <row r="1020" spans="11:12">
      <c r="K1020" s="64"/>
      <c r="L1020" s="64"/>
    </row>
    <row r="1021" spans="11:12">
      <c r="K1021" s="64"/>
      <c r="L1021" s="64"/>
    </row>
    <row r="1022" spans="11:12">
      <c r="K1022" s="64"/>
      <c r="L1022" s="64"/>
    </row>
    <row r="1023" spans="11:12">
      <c r="K1023" s="64"/>
      <c r="L1023" s="64"/>
    </row>
    <row r="1024" spans="11:12">
      <c r="K1024" s="64"/>
      <c r="L1024" s="64"/>
    </row>
    <row r="1025" spans="11:12">
      <c r="K1025" s="64"/>
      <c r="L1025" s="64"/>
    </row>
    <row r="1026" spans="11:12">
      <c r="K1026" s="64"/>
      <c r="L1026" s="64"/>
    </row>
    <row r="1027" spans="11:12">
      <c r="K1027" s="64"/>
      <c r="L1027" s="64"/>
    </row>
    <row r="1028" spans="11:12">
      <c r="K1028" s="64"/>
      <c r="L1028" s="64"/>
    </row>
    <row r="1029" spans="11:12">
      <c r="K1029" s="64"/>
      <c r="L1029" s="64"/>
    </row>
    <row r="1030" spans="11:12">
      <c r="K1030" s="64"/>
      <c r="L1030" s="64"/>
    </row>
    <row r="1031" spans="11:12">
      <c r="K1031" s="64"/>
      <c r="L1031" s="64"/>
    </row>
    <row r="1032" spans="11:12">
      <c r="K1032" s="64"/>
      <c r="L1032" s="64"/>
    </row>
    <row r="1033" spans="11:12">
      <c r="K1033" s="64"/>
      <c r="L1033" s="64"/>
    </row>
    <row r="1034" spans="11:12">
      <c r="K1034" s="64"/>
      <c r="L1034" s="64"/>
    </row>
    <row r="1035" spans="11:12">
      <c r="K1035" s="64"/>
      <c r="L1035" s="64"/>
    </row>
    <row r="1036" spans="11:12">
      <c r="K1036" s="64"/>
      <c r="L1036" s="64"/>
    </row>
    <row r="1037" spans="11:12">
      <c r="K1037" s="64"/>
      <c r="L1037" s="64"/>
    </row>
    <row r="1038" spans="11:12">
      <c r="K1038" s="64"/>
      <c r="L1038" s="64"/>
    </row>
    <row r="1039" spans="11:12">
      <c r="K1039" s="64"/>
      <c r="L1039" s="64"/>
    </row>
    <row r="1040" spans="11:12">
      <c r="K1040" s="64"/>
      <c r="L1040" s="64"/>
    </row>
    <row r="1041" spans="11:12">
      <c r="K1041" s="64"/>
      <c r="L1041" s="64"/>
    </row>
    <row r="1042" spans="11:12">
      <c r="K1042" s="64"/>
      <c r="L1042" s="64"/>
    </row>
    <row r="1043" spans="11:12">
      <c r="K1043" s="64"/>
      <c r="L1043" s="64"/>
    </row>
    <row r="1044" spans="11:12">
      <c r="K1044" s="64"/>
      <c r="L1044" s="64"/>
    </row>
    <row r="1045" spans="11:12">
      <c r="K1045" s="64"/>
      <c r="L1045" s="64"/>
    </row>
    <row r="1046" spans="11:12">
      <c r="K1046" s="64"/>
      <c r="L1046" s="64"/>
    </row>
    <row r="1047" spans="11:12">
      <c r="K1047" s="64"/>
      <c r="L1047" s="64"/>
    </row>
    <row r="1048" spans="11:12">
      <c r="K1048" s="64"/>
      <c r="L1048" s="64"/>
    </row>
    <row r="1049" spans="11:12">
      <c r="K1049" s="64"/>
      <c r="L1049" s="64"/>
    </row>
    <row r="1050" spans="11:12">
      <c r="K1050" s="64"/>
      <c r="L1050" s="64"/>
    </row>
    <row r="1051" spans="11:12">
      <c r="K1051" s="64"/>
      <c r="L1051" s="64"/>
    </row>
    <row r="1052" spans="11:12">
      <c r="K1052" s="64"/>
      <c r="L1052" s="64"/>
    </row>
    <row r="1053" spans="11:12">
      <c r="K1053" s="64"/>
      <c r="L1053" s="64"/>
    </row>
    <row r="1054" spans="11:12">
      <c r="K1054" s="64"/>
      <c r="L1054" s="64"/>
    </row>
    <row r="1055" spans="11:12">
      <c r="K1055" s="64"/>
      <c r="L1055" s="64"/>
    </row>
    <row r="1056" spans="11:12">
      <c r="K1056" s="64"/>
      <c r="L1056" s="64"/>
    </row>
    <row r="1057" spans="11:12">
      <c r="K1057" s="64"/>
      <c r="L1057" s="64"/>
    </row>
    <row r="1058" spans="11:12">
      <c r="K1058" s="64"/>
      <c r="L1058" s="64"/>
    </row>
    <row r="1059" spans="11:12">
      <c r="K1059" s="64"/>
      <c r="L1059" s="64"/>
    </row>
    <row r="1060" spans="11:12">
      <c r="K1060" s="64"/>
      <c r="L1060" s="64"/>
    </row>
    <row r="1061" spans="11:12">
      <c r="K1061" s="64"/>
      <c r="L1061" s="64"/>
    </row>
    <row r="1062" spans="11:12">
      <c r="K1062" s="64"/>
      <c r="L1062" s="64"/>
    </row>
    <row r="1063" spans="11:12">
      <c r="K1063" s="64"/>
      <c r="L1063" s="64"/>
    </row>
    <row r="1064" spans="11:12">
      <c r="K1064" s="64"/>
      <c r="L1064" s="64"/>
    </row>
    <row r="1065" spans="11:12">
      <c r="K1065" s="64"/>
      <c r="L1065" s="64"/>
    </row>
    <row r="1066" spans="11:12">
      <c r="K1066" s="64"/>
      <c r="L1066" s="64"/>
    </row>
    <row r="1067" spans="11:12">
      <c r="K1067" s="64"/>
      <c r="L1067" s="64"/>
    </row>
    <row r="1068" spans="11:12">
      <c r="K1068" s="64"/>
      <c r="L1068" s="64"/>
    </row>
    <row r="1069" spans="11:12">
      <c r="K1069" s="64"/>
      <c r="L1069" s="64"/>
    </row>
    <row r="1070" spans="11:12">
      <c r="K1070" s="64"/>
      <c r="L1070" s="64"/>
    </row>
    <row r="1071" spans="11:12">
      <c r="K1071" s="64"/>
      <c r="L1071" s="64"/>
    </row>
    <row r="1072" spans="11:12">
      <c r="K1072" s="64"/>
      <c r="L1072" s="64"/>
    </row>
    <row r="1073" spans="11:12">
      <c r="K1073" s="64"/>
      <c r="L1073" s="64"/>
    </row>
    <row r="1074" spans="11:12">
      <c r="K1074" s="64"/>
      <c r="L1074" s="64"/>
    </row>
    <row r="1075" spans="11:12">
      <c r="K1075" s="64"/>
      <c r="L1075" s="64"/>
    </row>
    <row r="1076" spans="11:12">
      <c r="K1076" s="64"/>
      <c r="L1076" s="64"/>
    </row>
    <row r="1077" spans="11:12">
      <c r="K1077" s="64"/>
      <c r="L1077" s="64"/>
    </row>
    <row r="1078" spans="11:12">
      <c r="K1078" s="64"/>
      <c r="L1078" s="64"/>
    </row>
    <row r="1079" spans="11:12">
      <c r="K1079" s="64"/>
      <c r="L1079" s="64"/>
    </row>
    <row r="1080" spans="11:12">
      <c r="K1080" s="64"/>
      <c r="L1080" s="64"/>
    </row>
    <row r="1081" spans="11:12">
      <c r="K1081" s="64"/>
      <c r="L1081" s="64"/>
    </row>
    <row r="1082" spans="11:12">
      <c r="K1082" s="64"/>
      <c r="L1082" s="64"/>
    </row>
    <row r="1083" spans="11:12">
      <c r="K1083" s="64"/>
      <c r="L1083" s="64"/>
    </row>
    <row r="1084" spans="11:12">
      <c r="K1084" s="64"/>
      <c r="L1084" s="64"/>
    </row>
    <row r="1085" spans="11:12">
      <c r="K1085" s="64"/>
      <c r="L1085" s="64"/>
    </row>
    <row r="1086" spans="11:12">
      <c r="K1086" s="64"/>
      <c r="L1086" s="64"/>
    </row>
    <row r="1087" spans="11:12">
      <c r="K1087" s="64"/>
      <c r="L1087" s="64"/>
    </row>
    <row r="1088" spans="11:12">
      <c r="K1088" s="64"/>
      <c r="L1088" s="64"/>
    </row>
    <row r="1089" spans="11:12">
      <c r="K1089" s="64"/>
      <c r="L1089" s="64"/>
    </row>
    <row r="1090" spans="11:12">
      <c r="K1090" s="64"/>
      <c r="L1090" s="64"/>
    </row>
    <row r="1091" spans="11:12">
      <c r="K1091" s="64"/>
      <c r="L1091" s="64"/>
    </row>
    <row r="1092" spans="11:12">
      <c r="K1092" s="64"/>
      <c r="L1092" s="64"/>
    </row>
    <row r="1093" spans="11:12">
      <c r="K1093" s="64"/>
      <c r="L1093" s="64"/>
    </row>
    <row r="1094" spans="11:12">
      <c r="K1094" s="64"/>
      <c r="L1094" s="64"/>
    </row>
    <row r="1095" spans="11:12">
      <c r="K1095" s="64"/>
      <c r="L1095" s="64"/>
    </row>
    <row r="1096" spans="11:12">
      <c r="K1096" s="64"/>
      <c r="L1096" s="64"/>
    </row>
    <row r="1097" spans="11:12">
      <c r="K1097" s="64"/>
      <c r="L1097" s="64"/>
    </row>
    <row r="1098" spans="11:12">
      <c r="K1098" s="64"/>
      <c r="L1098" s="64"/>
    </row>
    <row r="1099" spans="11:12">
      <c r="K1099" s="64"/>
      <c r="L1099" s="64"/>
    </row>
    <row r="1100" spans="11:12">
      <c r="K1100" s="64"/>
      <c r="L1100" s="64"/>
    </row>
    <row r="1101" spans="11:12">
      <c r="K1101" s="64"/>
      <c r="L1101" s="64"/>
    </row>
    <row r="1102" spans="11:12">
      <c r="K1102" s="64"/>
      <c r="L1102" s="64"/>
    </row>
    <row r="1103" spans="11:12">
      <c r="K1103" s="64"/>
      <c r="L1103" s="64"/>
    </row>
    <row r="1104" spans="11:12">
      <c r="K1104" s="64"/>
      <c r="L1104" s="64"/>
    </row>
    <row r="1105" spans="11:12">
      <c r="K1105" s="64"/>
      <c r="L1105" s="64"/>
    </row>
    <row r="1106" spans="11:12">
      <c r="K1106" s="64"/>
      <c r="L1106" s="64"/>
    </row>
    <row r="1107" spans="11:12">
      <c r="K1107" s="64"/>
      <c r="L1107" s="64"/>
    </row>
    <row r="1108" spans="11:12">
      <c r="K1108" s="64"/>
      <c r="L1108" s="64"/>
    </row>
    <row r="1109" spans="11:12">
      <c r="K1109" s="64"/>
      <c r="L1109" s="64"/>
    </row>
    <row r="1110" spans="11:12">
      <c r="K1110" s="64"/>
      <c r="L1110" s="64"/>
    </row>
    <row r="1111" spans="11:12">
      <c r="K1111" s="64"/>
      <c r="L1111" s="64"/>
    </row>
    <row r="1112" spans="11:12">
      <c r="K1112" s="64"/>
      <c r="L1112" s="64"/>
    </row>
    <row r="1113" spans="11:12">
      <c r="K1113" s="64"/>
      <c r="L1113" s="64"/>
    </row>
    <row r="1114" spans="11:12">
      <c r="K1114" s="64"/>
      <c r="L1114" s="64"/>
    </row>
    <row r="1115" spans="11:12">
      <c r="K1115" s="64"/>
      <c r="L1115" s="64"/>
    </row>
    <row r="1116" spans="11:12">
      <c r="K1116" s="64"/>
      <c r="L1116" s="64"/>
    </row>
    <row r="1117" spans="11:12">
      <c r="K1117" s="64"/>
      <c r="L1117" s="64"/>
    </row>
    <row r="1118" spans="11:12">
      <c r="K1118" s="64"/>
      <c r="L1118" s="64"/>
    </row>
    <row r="1119" spans="11:12">
      <c r="K1119" s="64"/>
      <c r="L1119" s="64"/>
    </row>
    <row r="1120" spans="11:12">
      <c r="K1120" s="64"/>
      <c r="L1120" s="64"/>
    </row>
    <row r="1121" spans="11:12">
      <c r="K1121" s="64"/>
      <c r="L1121" s="64"/>
    </row>
    <row r="1122" spans="11:12">
      <c r="K1122" s="64"/>
      <c r="L1122" s="64"/>
    </row>
    <row r="1123" spans="11:12">
      <c r="K1123" s="64"/>
      <c r="L1123" s="64"/>
    </row>
    <row r="1124" spans="11:12">
      <c r="K1124" s="64"/>
      <c r="L1124" s="64"/>
    </row>
    <row r="1125" spans="11:12">
      <c r="K1125" s="64"/>
      <c r="L1125" s="64"/>
    </row>
    <row r="1126" spans="11:12">
      <c r="K1126" s="64"/>
      <c r="L1126" s="64"/>
    </row>
    <row r="1127" spans="11:12">
      <c r="K1127" s="64"/>
      <c r="L1127" s="64"/>
    </row>
    <row r="1128" spans="11:12">
      <c r="K1128" s="64"/>
      <c r="L1128" s="64"/>
    </row>
    <row r="1129" spans="11:12">
      <c r="K1129" s="64"/>
      <c r="L1129" s="64"/>
    </row>
    <row r="1130" spans="11:12">
      <c r="K1130" s="64"/>
      <c r="L1130" s="64"/>
    </row>
    <row r="1131" spans="11:12">
      <c r="K1131" s="64"/>
      <c r="L1131" s="64"/>
    </row>
    <row r="1132" spans="11:12">
      <c r="K1132" s="64"/>
      <c r="L1132" s="64"/>
    </row>
    <row r="1133" spans="11:12">
      <c r="K1133" s="64"/>
      <c r="L1133" s="64"/>
    </row>
    <row r="1134" spans="11:12">
      <c r="K1134" s="64"/>
      <c r="L1134" s="64"/>
    </row>
    <row r="1135" spans="11:12">
      <c r="K1135" s="64"/>
      <c r="L1135" s="64"/>
    </row>
    <row r="1136" spans="11:12">
      <c r="K1136" s="64"/>
      <c r="L1136" s="64"/>
    </row>
    <row r="1137" spans="11:12">
      <c r="K1137" s="64"/>
      <c r="L1137" s="64"/>
    </row>
    <row r="1138" spans="11:12">
      <c r="K1138" s="64"/>
      <c r="L1138" s="64"/>
    </row>
    <row r="1139" spans="11:12">
      <c r="K1139" s="64"/>
      <c r="L1139" s="64"/>
    </row>
    <row r="1140" spans="11:12">
      <c r="K1140" s="64"/>
      <c r="L1140" s="64"/>
    </row>
    <row r="1141" spans="11:12">
      <c r="K1141" s="64"/>
      <c r="L1141" s="64"/>
    </row>
    <row r="1142" spans="11:12">
      <c r="K1142" s="64"/>
      <c r="L1142" s="64"/>
    </row>
    <row r="1143" spans="11:12">
      <c r="K1143" s="64"/>
      <c r="L1143" s="64"/>
    </row>
    <row r="1144" spans="11:12">
      <c r="K1144" s="64"/>
      <c r="L1144" s="64"/>
    </row>
    <row r="1145" spans="11:12">
      <c r="K1145" s="64"/>
      <c r="L1145" s="64"/>
    </row>
    <row r="1146" spans="11:12">
      <c r="K1146" s="64"/>
      <c r="L1146" s="64"/>
    </row>
    <row r="1147" spans="11:12">
      <c r="K1147" s="64"/>
      <c r="L1147" s="64"/>
    </row>
    <row r="1148" spans="11:12">
      <c r="K1148" s="64"/>
      <c r="L1148" s="64"/>
    </row>
    <row r="1149" spans="11:12">
      <c r="K1149" s="64"/>
      <c r="L1149" s="64"/>
    </row>
    <row r="1150" spans="11:12">
      <c r="K1150" s="64"/>
      <c r="L1150" s="64"/>
    </row>
    <row r="1151" spans="11:12">
      <c r="K1151" s="64"/>
      <c r="L1151" s="64"/>
    </row>
    <row r="1152" spans="11:12">
      <c r="K1152" s="64"/>
      <c r="L1152" s="64"/>
    </row>
    <row r="1153" spans="11:12">
      <c r="K1153" s="64"/>
      <c r="L1153" s="64"/>
    </row>
    <row r="1154" spans="11:12">
      <c r="K1154" s="64"/>
      <c r="L1154" s="64"/>
    </row>
    <row r="1155" spans="11:12">
      <c r="K1155" s="64"/>
      <c r="L1155" s="64"/>
    </row>
    <row r="1156" spans="11:12">
      <c r="K1156" s="64"/>
      <c r="L1156" s="64"/>
    </row>
    <row r="1157" spans="11:12">
      <c r="K1157" s="64"/>
      <c r="L1157" s="64"/>
    </row>
    <row r="1158" spans="11:12">
      <c r="K1158" s="64"/>
      <c r="L1158" s="64"/>
    </row>
    <row r="1159" spans="11:12">
      <c r="K1159" s="64"/>
      <c r="L1159" s="64"/>
    </row>
    <row r="1160" spans="11:12">
      <c r="K1160" s="64"/>
      <c r="L1160" s="64"/>
    </row>
    <row r="1161" spans="11:12">
      <c r="K1161" s="64"/>
      <c r="L1161" s="64"/>
    </row>
    <row r="1162" spans="11:12">
      <c r="K1162" s="64"/>
      <c r="L1162" s="64"/>
    </row>
    <row r="1163" spans="11:12">
      <c r="K1163" s="64"/>
      <c r="L1163" s="64"/>
    </row>
    <row r="1164" spans="11:12">
      <c r="K1164" s="64"/>
      <c r="L1164" s="64"/>
    </row>
    <row r="1165" spans="11:12">
      <c r="K1165" s="64"/>
      <c r="L1165" s="64"/>
    </row>
    <row r="1166" spans="11:12">
      <c r="K1166" s="64"/>
      <c r="L1166" s="64"/>
    </row>
    <row r="1167" spans="11:12">
      <c r="K1167" s="64"/>
      <c r="L1167" s="64"/>
    </row>
    <row r="1168" spans="11:12">
      <c r="K1168" s="64"/>
      <c r="L1168" s="64"/>
    </row>
    <row r="1169" spans="11:12">
      <c r="K1169" s="64"/>
      <c r="L1169" s="64"/>
    </row>
    <row r="1170" spans="11:12">
      <c r="K1170" s="64"/>
      <c r="L1170" s="64"/>
    </row>
    <row r="1171" spans="11:12">
      <c r="K1171" s="64"/>
      <c r="L1171" s="64"/>
    </row>
    <row r="1172" spans="11:12">
      <c r="K1172" s="64"/>
      <c r="L1172" s="64"/>
    </row>
    <row r="1173" spans="11:12">
      <c r="K1173" s="64"/>
      <c r="L1173" s="64"/>
    </row>
    <row r="1174" spans="11:12">
      <c r="K1174" s="64"/>
      <c r="L1174" s="64"/>
    </row>
    <row r="1175" spans="11:12">
      <c r="K1175" s="64"/>
      <c r="L1175" s="64"/>
    </row>
    <row r="1176" spans="11:12">
      <c r="K1176" s="64"/>
      <c r="L1176" s="64"/>
    </row>
    <row r="1177" spans="11:12">
      <c r="K1177" s="64"/>
      <c r="L1177" s="64"/>
    </row>
    <row r="1178" spans="11:12">
      <c r="K1178" s="64"/>
      <c r="L1178" s="64"/>
    </row>
    <row r="1179" spans="11:12">
      <c r="K1179" s="64"/>
      <c r="L1179" s="64"/>
    </row>
    <row r="1180" spans="11:12">
      <c r="K1180" s="64"/>
      <c r="L1180" s="64"/>
    </row>
    <row r="1181" spans="11:12">
      <c r="K1181" s="64"/>
      <c r="L1181" s="64"/>
    </row>
    <row r="1182" spans="11:12">
      <c r="K1182" s="64"/>
      <c r="L1182" s="64"/>
    </row>
    <row r="1183" spans="11:12">
      <c r="K1183" s="64"/>
      <c r="L1183" s="64"/>
    </row>
    <row r="1184" spans="11:12">
      <c r="K1184" s="64"/>
      <c r="L1184" s="64"/>
    </row>
    <row r="1185" spans="11:12">
      <c r="K1185" s="64"/>
      <c r="L1185" s="64"/>
    </row>
    <row r="1186" spans="11:12">
      <c r="K1186" s="64"/>
      <c r="L1186" s="64"/>
    </row>
    <row r="1187" spans="11:12">
      <c r="K1187" s="64"/>
      <c r="L1187" s="64"/>
    </row>
    <row r="1188" spans="11:12">
      <c r="K1188" s="64"/>
      <c r="L1188" s="64"/>
    </row>
    <row r="1189" spans="11:12">
      <c r="K1189" s="64"/>
      <c r="L1189" s="64"/>
    </row>
    <row r="1190" spans="11:12">
      <c r="K1190" s="64"/>
      <c r="L1190" s="64"/>
    </row>
    <row r="1191" spans="11:12">
      <c r="K1191" s="64"/>
      <c r="L1191" s="64"/>
    </row>
    <row r="1192" spans="11:12">
      <c r="K1192" s="64"/>
      <c r="L1192" s="64"/>
    </row>
    <row r="1193" spans="11:12">
      <c r="K1193" s="64"/>
      <c r="L1193" s="64"/>
    </row>
    <row r="1194" spans="11:12">
      <c r="K1194" s="64"/>
      <c r="L1194" s="64"/>
    </row>
    <row r="1195" spans="11:12">
      <c r="K1195" s="64"/>
      <c r="L1195" s="64"/>
    </row>
    <row r="1196" spans="11:12">
      <c r="K1196" s="64"/>
      <c r="L1196" s="64"/>
    </row>
    <row r="1197" spans="11:12">
      <c r="K1197" s="64"/>
      <c r="L1197" s="64"/>
    </row>
    <row r="1198" spans="11:12">
      <c r="K1198" s="64"/>
      <c r="L1198" s="64"/>
    </row>
    <row r="1199" spans="11:12">
      <c r="K1199" s="64"/>
      <c r="L1199" s="64"/>
    </row>
    <row r="1200" spans="11:12">
      <c r="K1200" s="64"/>
      <c r="L1200" s="64"/>
    </row>
    <row r="1201" spans="11:12">
      <c r="K1201" s="64"/>
      <c r="L1201" s="64"/>
    </row>
    <row r="1202" spans="11:12">
      <c r="K1202" s="64"/>
      <c r="L1202" s="64"/>
    </row>
    <row r="1203" spans="11:12">
      <c r="K1203" s="64"/>
      <c r="L1203" s="64"/>
    </row>
    <row r="1204" spans="11:12">
      <c r="K1204" s="64"/>
      <c r="L1204" s="64"/>
    </row>
    <row r="1205" spans="11:12">
      <c r="K1205" s="64"/>
      <c r="L1205" s="64"/>
    </row>
    <row r="1206" spans="11:12">
      <c r="K1206" s="64"/>
      <c r="L1206" s="64"/>
    </row>
    <row r="1207" spans="11:12">
      <c r="K1207" s="64"/>
      <c r="L1207" s="64"/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5</vt:i4>
      </vt:variant>
    </vt:vector>
  </HeadingPairs>
  <TitlesOfParts>
    <vt:vector size="30" baseType="lpstr">
      <vt:lpstr>Seite 5 </vt:lpstr>
      <vt:lpstr>Seite 6r</vt:lpstr>
      <vt:lpstr>Seite 6l bis 7</vt:lpstr>
      <vt:lpstr>Seite 9l</vt:lpstr>
      <vt:lpstr>Seite 9r </vt:lpstr>
      <vt:lpstr>S. 10 oben China Lieferketten</vt:lpstr>
      <vt:lpstr>Seite 10 unten links</vt:lpstr>
      <vt:lpstr>Seite 10 unten rechts</vt:lpstr>
      <vt:lpstr>Seite 11l</vt:lpstr>
      <vt:lpstr>Seite 11 rechts</vt:lpstr>
      <vt:lpstr>Seite 12l</vt:lpstr>
      <vt:lpstr>Seite 12 rechts</vt:lpstr>
      <vt:lpstr>S. 13 oben Auslandsengagement</vt:lpstr>
      <vt:lpstr>S. 13 unten Zielregionen</vt:lpstr>
      <vt:lpstr>S. 14 EU Zielregion</vt:lpstr>
      <vt:lpstr>S. 15 Aktuelle Problemfelder</vt:lpstr>
      <vt:lpstr>S. 16 Hausbank Zufriedenheit</vt:lpstr>
      <vt:lpstr>S. 17 oben Finanzierungsbedarf</vt:lpstr>
      <vt:lpstr>S. 17 unten Klimapaket</vt:lpstr>
      <vt:lpstr>S. 18 Klimapaket</vt:lpstr>
      <vt:lpstr>S. 19l Nachfolge</vt:lpstr>
      <vt:lpstr>S. 19r Nachfolge 2</vt:lpstr>
      <vt:lpstr>S. 20 oben Nachfolge</vt:lpstr>
      <vt:lpstr>S. 20 unten Nachfolge</vt:lpstr>
      <vt:lpstr>S. 21_22 VR Bilanzanalyse</vt:lpstr>
      <vt:lpstr>'S. 10 oben China Lieferketten'!Druckbereich</vt:lpstr>
      <vt:lpstr>'S. 13 oben Auslandsengagement'!Druckbereich</vt:lpstr>
      <vt:lpstr>'S. 13 unten Zielregionen'!Druckbereich</vt:lpstr>
      <vt:lpstr>'Seite 9l'!Druckbereich</vt:lpstr>
      <vt:lpstr>'Seite 6r'!FeriTable1</vt:lpstr>
    </vt:vector>
  </TitlesOfParts>
  <Company>DG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Heyken</dc:creator>
  <cp:lastModifiedBy>Niegsch, Claus, Dr.</cp:lastModifiedBy>
  <cp:lastPrinted>2020-06-04T06:20:15Z</cp:lastPrinted>
  <dcterms:created xsi:type="dcterms:W3CDTF">2005-03-21T07:42:29Z</dcterms:created>
  <dcterms:modified xsi:type="dcterms:W3CDTF">2020-06-17T09:59:21Z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DCColourType">
    <vt:lpwstr>Colour1</vt:lpwstr>
  </property>
</Properties>
</file>